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osai\Downloads\"/>
    </mc:Choice>
  </mc:AlternateContent>
  <xr:revisionPtr revIDLastSave="0" documentId="13_ncr:1_{8859BACC-1105-434F-A388-3486A354A780}" xr6:coauthVersionLast="47" xr6:coauthVersionMax="47" xr10:uidLastSave="{00000000-0000-0000-0000-000000000000}"/>
  <bookViews>
    <workbookView xWindow="5424" yWindow="1968" windowWidth="17280" windowHeight="8964" xr2:uid="{00000000-000D-0000-FFFF-FFFF00000000}"/>
  </bookViews>
  <sheets>
    <sheet name="Budget " sheetId="3" r:id="rId1"/>
    <sheet name="Capital and Reserves" sheetId="4" r:id="rId2"/>
  </sheets>
  <definedNames>
    <definedName name="_xlnm.Print_Area" localSheetId="0">'Budget '!$A$1:$G$158</definedName>
    <definedName name="_xlnm.Print_Titles" localSheetId="0">'Budget '!$A:$A,'Budget '!$1:$4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3" l="1"/>
  <c r="H142" i="3"/>
  <c r="H141" i="3"/>
  <c r="H140" i="3"/>
  <c r="H136" i="3"/>
  <c r="H135" i="3"/>
  <c r="H134" i="3"/>
  <c r="H133" i="3"/>
  <c r="H132" i="3"/>
  <c r="H129" i="3"/>
  <c r="H127" i="3"/>
  <c r="H125" i="3"/>
  <c r="H123" i="3"/>
  <c r="H121" i="3"/>
  <c r="H120" i="3"/>
  <c r="H118" i="3"/>
  <c r="H114" i="3"/>
  <c r="H112" i="3"/>
  <c r="H111" i="3"/>
  <c r="H110" i="3"/>
  <c r="H109" i="3"/>
  <c r="H106" i="3"/>
  <c r="H105" i="3"/>
  <c r="H104" i="3"/>
  <c r="H103" i="3"/>
  <c r="H102" i="3"/>
  <c r="H99" i="3"/>
  <c r="H98" i="3"/>
  <c r="H96" i="3"/>
  <c r="H95" i="3"/>
  <c r="H94" i="3"/>
  <c r="H93" i="3"/>
  <c r="H92" i="3"/>
  <c r="H91" i="3"/>
  <c r="H90" i="3"/>
  <c r="H87" i="3"/>
  <c r="H86" i="3"/>
  <c r="H83" i="3"/>
  <c r="H82" i="3"/>
  <c r="H80" i="3"/>
  <c r="H79" i="3"/>
  <c r="H76" i="3"/>
  <c r="H75" i="3"/>
  <c r="H71" i="3"/>
  <c r="H70" i="3"/>
  <c r="H68" i="3"/>
  <c r="H67" i="3"/>
  <c r="H66" i="3"/>
  <c r="H65" i="3"/>
  <c r="H64" i="3"/>
  <c r="H63" i="3"/>
  <c r="H56" i="3"/>
  <c r="H50" i="3"/>
  <c r="H46" i="3"/>
  <c r="H45" i="3"/>
  <c r="H44" i="3"/>
  <c r="H43" i="3"/>
  <c r="B12" i="4" l="1"/>
  <c r="G35" i="3"/>
  <c r="G8" i="3"/>
  <c r="G14" i="3"/>
  <c r="G18" i="3"/>
  <c r="G22" i="3"/>
  <c r="G27" i="3"/>
  <c r="G59" i="3" s="1"/>
  <c r="G60" i="3" s="1"/>
  <c r="G157" i="3" s="1"/>
  <c r="G158" i="3" s="1"/>
  <c r="G47" i="3"/>
  <c r="G53" i="3"/>
  <c r="G57" i="3"/>
  <c r="G115" i="3"/>
  <c r="G138" i="3"/>
  <c r="G155" i="3"/>
  <c r="G156" i="3" s="1"/>
  <c r="G72" i="3"/>
  <c r="G147" i="3"/>
  <c r="G100" i="3"/>
  <c r="G88" i="3"/>
  <c r="G84" i="3"/>
  <c r="G77" i="3"/>
  <c r="C35" i="3"/>
  <c r="D35" i="3"/>
  <c r="E35" i="3"/>
  <c r="F35" i="3"/>
  <c r="B35" i="3"/>
  <c r="C47" i="3"/>
  <c r="D47" i="3"/>
  <c r="E47" i="3"/>
  <c r="F47" i="3"/>
  <c r="B47" i="3"/>
  <c r="F155" i="3"/>
  <c r="F156" i="3" s="1"/>
  <c r="E155" i="3"/>
  <c r="E156" i="3" s="1"/>
  <c r="D155" i="3"/>
  <c r="C155" i="3"/>
  <c r="B155" i="3"/>
  <c r="F138" i="3"/>
  <c r="E138" i="3"/>
  <c r="D138" i="3"/>
  <c r="C138" i="3"/>
  <c r="B138" i="3"/>
  <c r="B156" i="3" s="1"/>
  <c r="F115" i="3"/>
  <c r="E115" i="3"/>
  <c r="D115" i="3"/>
  <c r="C115" i="3"/>
  <c r="B115" i="3"/>
  <c r="F100" i="3"/>
  <c r="E100" i="3"/>
  <c r="D100" i="3"/>
  <c r="C100" i="3"/>
  <c r="C156" i="3" s="1"/>
  <c r="B100" i="3"/>
  <c r="F84" i="3"/>
  <c r="E84" i="3"/>
  <c r="D84" i="3"/>
  <c r="C84" i="3"/>
  <c r="B84" i="3"/>
  <c r="F77" i="3"/>
  <c r="E77" i="3"/>
  <c r="D77" i="3"/>
  <c r="C77" i="3"/>
  <c r="B77" i="3"/>
  <c r="B53" i="3"/>
  <c r="C14" i="3"/>
  <c r="D14" i="3"/>
  <c r="E14" i="3"/>
  <c r="F14" i="3"/>
  <c r="B14" i="3"/>
  <c r="C68" i="3"/>
  <c r="C72" i="3"/>
  <c r="C147" i="3"/>
  <c r="C88" i="3"/>
  <c r="C53" i="3"/>
  <c r="C27" i="3"/>
  <c r="C59" i="3" s="1"/>
  <c r="C60" i="3" s="1"/>
  <c r="C8" i="3"/>
  <c r="C18" i="3"/>
  <c r="C22" i="3"/>
  <c r="C57" i="3"/>
  <c r="F8" i="3"/>
  <c r="F18" i="3"/>
  <c r="F22" i="3"/>
  <c r="F27" i="3"/>
  <c r="F53" i="3"/>
  <c r="F57" i="3"/>
  <c r="F59" i="3"/>
  <c r="F60" i="3" s="1"/>
  <c r="F147" i="3"/>
  <c r="F88" i="3"/>
  <c r="F72" i="3"/>
  <c r="E8" i="3"/>
  <c r="E59" i="3" s="1"/>
  <c r="E60" i="3" s="1"/>
  <c r="E18" i="3"/>
  <c r="E22" i="3"/>
  <c r="E27" i="3"/>
  <c r="E53" i="3"/>
  <c r="E57" i="3"/>
  <c r="E147" i="3"/>
  <c r="E88" i="3"/>
  <c r="E72" i="3"/>
  <c r="D8" i="3"/>
  <c r="D59" i="3" s="1"/>
  <c r="D60" i="3" s="1"/>
  <c r="D157" i="3" s="1"/>
  <c r="D158" i="3" s="1"/>
  <c r="D18" i="3"/>
  <c r="D22" i="3"/>
  <c r="D27" i="3"/>
  <c r="D53" i="3"/>
  <c r="D57" i="3"/>
  <c r="D72" i="3"/>
  <c r="D156" i="3" s="1"/>
  <c r="D88" i="3"/>
  <c r="D147" i="3"/>
  <c r="B8" i="3"/>
  <c r="B59" i="3" s="1"/>
  <c r="B60" i="3" s="1"/>
  <c r="B157" i="3" s="1"/>
  <c r="B158" i="3" s="1"/>
  <c r="B18" i="3"/>
  <c r="B22" i="3"/>
  <c r="B27" i="3"/>
  <c r="B57" i="3"/>
  <c r="B72" i="3"/>
  <c r="B88" i="3"/>
  <c r="B147" i="3"/>
  <c r="E157" i="3" l="1"/>
  <c r="E158" i="3" s="1"/>
  <c r="C157" i="3"/>
  <c r="C158" i="3" s="1"/>
  <c r="F157" i="3"/>
  <c r="F158" i="3" s="1"/>
</calcChain>
</file>

<file path=xl/sharedStrings.xml><?xml version="1.0" encoding="utf-8"?>
<sst xmlns="http://schemas.openxmlformats.org/spreadsheetml/2006/main" count="178" uniqueCount="161">
  <si>
    <t>Olney Town Council</t>
  </si>
  <si>
    <t>Budget 21 - 22</t>
  </si>
  <si>
    <t>Post</t>
  </si>
  <si>
    <t>21 - 22</t>
  </si>
  <si>
    <t>Chairmens'</t>
  </si>
  <si>
    <t>FINANCE COMMITTEE PRELIM REVIEW</t>
  </si>
  <si>
    <t>Q3 20/21</t>
  </si>
  <si>
    <t>Current Budget</t>
  </si>
  <si>
    <t>Projected Year end</t>
  </si>
  <si>
    <t>1st Draft Budget 21-22</t>
  </si>
  <si>
    <t>Review</t>
  </si>
  <si>
    <t>BUDGET</t>
  </si>
  <si>
    <t>Income</t>
  </si>
  <si>
    <t xml:space="preserve">   Allotment Income</t>
  </si>
  <si>
    <t xml:space="preserve">      Rent</t>
  </si>
  <si>
    <t xml:space="preserve">   Total Allotment Income</t>
  </si>
  <si>
    <t xml:space="preserve">   Cemetery Income</t>
  </si>
  <si>
    <t xml:space="preserve">      Billable Income</t>
  </si>
  <si>
    <t xml:space="preserve">      Exclusive Rights of      Burial</t>
  </si>
  <si>
    <t xml:space="preserve">      Interments</t>
  </si>
  <si>
    <t xml:space="preserve">      Memorials</t>
  </si>
  <si>
    <t xml:space="preserve">   Total Cemetery Income</t>
  </si>
  <si>
    <t xml:space="preserve">   Dickens Income</t>
  </si>
  <si>
    <t xml:space="preserve">      Other Income</t>
  </si>
  <si>
    <t xml:space="preserve">      Stalls</t>
  </si>
  <si>
    <t xml:space="preserve">   Total Dickens Income</t>
  </si>
  <si>
    <t xml:space="preserve">   Investment Income</t>
  </si>
  <si>
    <t xml:space="preserve">      Bank Interest</t>
  </si>
  <si>
    <t xml:space="preserve">      Investment Income</t>
  </si>
  <si>
    <t xml:space="preserve">   Total Investment Income</t>
  </si>
  <si>
    <t xml:space="preserve">   Market Income</t>
  </si>
  <si>
    <t xml:space="preserve">      Farmers Market</t>
  </si>
  <si>
    <t xml:space="preserve">      Thursday Market</t>
  </si>
  <si>
    <t xml:space="preserve">   Total Market Income</t>
  </si>
  <si>
    <t xml:space="preserve">   Olney Centre Income</t>
  </si>
  <si>
    <t xml:space="preserve">      Insurance Claim</t>
  </si>
  <si>
    <t xml:space="preserve">      Library</t>
  </si>
  <si>
    <t xml:space="preserve">      Pre School</t>
  </si>
  <si>
    <t xml:space="preserve">      Room Hire</t>
  </si>
  <si>
    <t xml:space="preserve">     Weddings</t>
  </si>
  <si>
    <t xml:space="preserve">   Total Olney Centre Income</t>
  </si>
  <si>
    <t xml:space="preserve">   Open Space Income</t>
  </si>
  <si>
    <t xml:space="preserve">      Covid Grant</t>
  </si>
  <si>
    <t xml:space="preserve">      Electricity</t>
  </si>
  <si>
    <t xml:space="preserve">      Hanging Baskets</t>
  </si>
  <si>
    <t xml:space="preserve">      MKC Landscaping Grant</t>
  </si>
  <si>
    <t xml:space="preserve">      Multi Purpose Court</t>
  </si>
  <si>
    <t xml:space="preserve">      Olney Meadows</t>
  </si>
  <si>
    <t xml:space="preserve">      Recreation General Income</t>
  </si>
  <si>
    <t xml:space="preserve">      Recreation Leases</t>
  </si>
  <si>
    <t xml:space="preserve">      Recreation Rents</t>
  </si>
  <si>
    <t xml:space="preserve">      Sponsorship</t>
  </si>
  <si>
    <t xml:space="preserve">   Total Open Space Income</t>
  </si>
  <si>
    <t xml:space="preserve">   Other Income</t>
  </si>
  <si>
    <t xml:space="preserve">      Document Signing</t>
  </si>
  <si>
    <t xml:space="preserve">      Misc Income</t>
  </si>
  <si>
    <t xml:space="preserve">      Wayleaves</t>
  </si>
  <si>
    <t xml:space="preserve">   Total Other Income</t>
  </si>
  <si>
    <t xml:space="preserve">   Precept Income</t>
  </si>
  <si>
    <t xml:space="preserve">      Council Tax Benefit Grant</t>
  </si>
  <si>
    <t xml:space="preserve">      Precept</t>
  </si>
  <si>
    <t xml:space="preserve">   Total Precept Income</t>
  </si>
  <si>
    <t>Services</t>
  </si>
  <si>
    <t>Total Income</t>
  </si>
  <si>
    <t>Gross Profit</t>
  </si>
  <si>
    <t>Expenses</t>
  </si>
  <si>
    <t xml:space="preserve">   Administration</t>
  </si>
  <si>
    <t xml:space="preserve">      Audit</t>
  </si>
  <si>
    <t xml:space="preserve">      Bank Fees</t>
  </si>
  <si>
    <t xml:space="preserve">      Insurance</t>
  </si>
  <si>
    <t xml:space="preserve">      I.T</t>
  </si>
  <si>
    <t xml:space="preserve">      Legal Fees</t>
  </si>
  <si>
    <t xml:space="preserve">      Office Expense</t>
  </si>
  <si>
    <t xml:space="preserve">      Staff Uniform</t>
  </si>
  <si>
    <t xml:space="preserve">      Subscriptions</t>
  </si>
  <si>
    <t xml:space="preserve">      Town  Hospitality</t>
  </si>
  <si>
    <t xml:space="preserve">   Total Administration</t>
  </si>
  <si>
    <t xml:space="preserve">   Allotment Expense</t>
  </si>
  <si>
    <t xml:space="preserve">      Allotment Expense</t>
  </si>
  <si>
    <t xml:space="preserve">      Allotment General Expenses</t>
  </si>
  <si>
    <t xml:space="preserve">     Water Rates</t>
  </si>
  <si>
    <t xml:space="preserve">   Total Allotment Expense</t>
  </si>
  <si>
    <t xml:space="preserve">   Cemetery Expenses</t>
  </si>
  <si>
    <t xml:space="preserve">      Landscape Expenses</t>
  </si>
  <si>
    <t xml:space="preserve">      Maintenance</t>
  </si>
  <si>
    <t xml:space="preserve">      Rates</t>
  </si>
  <si>
    <t xml:space="preserve">      Water </t>
  </si>
  <si>
    <t xml:space="preserve">   Total Cemetery Expense</t>
  </si>
  <si>
    <t xml:space="preserve">   Dickens Expenses</t>
  </si>
  <si>
    <t xml:space="preserve">      General Expense</t>
  </si>
  <si>
    <t xml:space="preserve">      Misc Expense</t>
  </si>
  <si>
    <t xml:space="preserve">   Total Dickens Expense</t>
  </si>
  <si>
    <t xml:space="preserve">   Market Expenses</t>
  </si>
  <si>
    <t xml:space="preserve">      Car Park</t>
  </si>
  <si>
    <t xml:space="preserve">      CCTV</t>
  </si>
  <si>
    <t xml:space="preserve">      General Expenses</t>
  </si>
  <si>
    <t xml:space="preserve">      Rates Car Park &amp; Market</t>
  </si>
  <si>
    <t xml:space="preserve">     Rates Toilets</t>
  </si>
  <si>
    <t xml:space="preserve">      Projects</t>
  </si>
  <si>
    <t xml:space="preserve">      Toilets</t>
  </si>
  <si>
    <t xml:space="preserve">   Total Market Expense</t>
  </si>
  <si>
    <t xml:space="preserve">   Olney Centre Expenses</t>
  </si>
  <si>
    <t xml:space="preserve">      Caretaking</t>
  </si>
  <si>
    <t xml:space="preserve">      Cleaning</t>
  </si>
  <si>
    <t xml:space="preserve">      Gas</t>
  </si>
  <si>
    <t xml:space="preserve">      Heat &amp; Light</t>
  </si>
  <si>
    <t xml:space="preserve">      Library Support</t>
  </si>
  <si>
    <t xml:space="preserve">     Library Rates</t>
  </si>
  <si>
    <t xml:space="preserve">      Olney Centre Rates</t>
  </si>
  <si>
    <t xml:space="preserve">      Renewals</t>
  </si>
  <si>
    <t xml:space="preserve">      Toilet Maintenance</t>
  </si>
  <si>
    <t xml:space="preserve">      Water</t>
  </si>
  <si>
    <t xml:space="preserve">   Total Olney Centre Expense</t>
  </si>
  <si>
    <t xml:space="preserve">   Open Space Expenses</t>
  </si>
  <si>
    <t xml:space="preserve">      Open Space Expense</t>
  </si>
  <si>
    <t xml:space="preserve">      Bedding Plants</t>
  </si>
  <si>
    <t xml:space="preserve">      Defibrillator Maint'ce</t>
  </si>
  <si>
    <t xml:space="preserve">      Dog Bins</t>
  </si>
  <si>
    <t xml:space="preserve">     Football Clubhouse</t>
  </si>
  <si>
    <t xml:space="preserve">      Machinery &amp; Tools</t>
  </si>
  <si>
    <t xml:space="preserve">     Multi purpose court</t>
  </si>
  <si>
    <t xml:space="preserve">      Open Space Maint'ce</t>
  </si>
  <si>
    <t xml:space="preserve">      Recreation General       Expense</t>
  </si>
  <si>
    <t xml:space="preserve">      Repair &amp; Maint'ce</t>
  </si>
  <si>
    <t xml:space="preserve">     Toilet Cleaning</t>
  </si>
  <si>
    <t xml:space="preserve">      Signage</t>
  </si>
  <si>
    <t xml:space="preserve">      Tree Surgery</t>
  </si>
  <si>
    <t xml:space="preserve">      Waste Disposal</t>
  </si>
  <si>
    <t xml:space="preserve">      Xmas Lights</t>
  </si>
  <si>
    <t xml:space="preserve">   Total Open Space Expense</t>
  </si>
  <si>
    <t xml:space="preserve">   Other Expenses</t>
  </si>
  <si>
    <t xml:space="preserve">      Community Fund</t>
  </si>
  <si>
    <t xml:space="preserve">      Community Support</t>
  </si>
  <si>
    <t xml:space="preserve">      Election Cost</t>
  </si>
  <si>
    <t xml:space="preserve">     General Reserve</t>
  </si>
  <si>
    <t xml:space="preserve">     Misc Expense</t>
  </si>
  <si>
    <t xml:space="preserve">     Section 137</t>
  </si>
  <si>
    <t xml:space="preserve">     Taxi</t>
  </si>
  <si>
    <t xml:space="preserve">   Total Other Expense</t>
  </si>
  <si>
    <t xml:space="preserve">  Staff</t>
  </si>
  <si>
    <t xml:space="preserve">      H&amp;S and Training</t>
  </si>
  <si>
    <t xml:space="preserve">      HMRC/NIC</t>
  </si>
  <si>
    <t xml:space="preserve">      HR Support</t>
  </si>
  <si>
    <t xml:space="preserve">      Pension</t>
  </si>
  <si>
    <t xml:space="preserve">      Salaries</t>
  </si>
  <si>
    <t xml:space="preserve">   Total Staff</t>
  </si>
  <si>
    <t>Total Expenses</t>
  </si>
  <si>
    <t>Net Operating Income</t>
  </si>
  <si>
    <t>Net Income</t>
  </si>
  <si>
    <t>Community Fund Reserve</t>
  </si>
  <si>
    <t>Election Reserve</t>
  </si>
  <si>
    <t>General Fund</t>
  </si>
  <si>
    <t>Land Capital Reserve</t>
  </si>
  <si>
    <t>Market Place Reserve</t>
  </si>
  <si>
    <t>NAG Funds</t>
  </si>
  <si>
    <t>Olney Centre Reserve</t>
  </si>
  <si>
    <t>Open Space Reserve</t>
  </si>
  <si>
    <t>Plan MK Reserve</t>
  </si>
  <si>
    <t>Retained Earnings</t>
  </si>
  <si>
    <t>Profit for the year</t>
  </si>
  <si>
    <t>Total Capital and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</si>
</sst>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[Red]\(0.00\)\ "/>
    <numFmt numFmtId="165" formatCode="#,##0\ _€"/>
  </numFmts>
  <fonts count="18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ourier New"/>
      <family val="1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indexed="8"/>
      <name val="Calibri"/>
      <family val="2"/>
      <scheme val="minor"/>
    </font>
    <font>
      <sz val="18"/>
      <name val="Calibri"/>
      <family val="2"/>
      <scheme val="minor"/>
    </font>
    <font>
      <b/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165" fontId="0" fillId="0" borderId="0" xfId="0" applyNumberFormat="1"/>
    <xf numFmtId="0" fontId="4" fillId="0" borderId="1" xfId="0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left" wrapText="1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7" fillId="0" borderId="0" xfId="1" applyNumberFormat="1" applyFont="1" applyFill="1" applyAlignment="1">
      <alignment horizontal="right"/>
    </xf>
    <xf numFmtId="0" fontId="7" fillId="0" borderId="0" xfId="0" applyFont="1"/>
    <xf numFmtId="164" fontId="4" fillId="4" borderId="1" xfId="1" applyNumberFormat="1" applyFont="1" applyFill="1" applyBorder="1" applyAlignment="1">
      <alignment horizontal="center" wrapText="1"/>
    </xf>
    <xf numFmtId="0" fontId="0" fillId="0" borderId="0" xfId="0" applyFill="1"/>
    <xf numFmtId="0" fontId="6" fillId="5" borderId="0" xfId="0" applyFont="1" applyFill="1" applyAlignment="1">
      <alignment wrapText="1"/>
    </xf>
    <xf numFmtId="3" fontId="4" fillId="3" borderId="3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3" fontId="9" fillId="5" borderId="6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 wrapText="1"/>
    </xf>
    <xf numFmtId="3" fontId="7" fillId="0" borderId="0" xfId="1" applyNumberFormat="1" applyFont="1" applyFill="1" applyBorder="1" applyAlignment="1">
      <alignment horizontal="right"/>
    </xf>
    <xf numFmtId="0" fontId="0" fillId="0" borderId="0" xfId="0" applyBorder="1"/>
    <xf numFmtId="3" fontId="8" fillId="0" borderId="0" xfId="0" applyNumberFormat="1" applyFont="1" applyFill="1" applyBorder="1"/>
    <xf numFmtId="3" fontId="5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wrapText="1"/>
    </xf>
    <xf numFmtId="165" fontId="11" fillId="3" borderId="0" xfId="0" applyNumberFormat="1" applyFont="1" applyFill="1" applyAlignment="1">
      <alignment horizontal="center" wrapText="1"/>
    </xf>
    <xf numFmtId="165" fontId="11" fillId="0" borderId="0" xfId="1" applyNumberFormat="1" applyFont="1" applyFill="1" applyAlignment="1">
      <alignment horizontal="center" wrapText="1"/>
    </xf>
    <xf numFmtId="165" fontId="11" fillId="4" borderId="0" xfId="1" applyNumberFormat="1" applyFont="1" applyFill="1" applyAlignment="1">
      <alignment horizontal="center" wrapText="1"/>
    </xf>
    <xf numFmtId="3" fontId="11" fillId="3" borderId="0" xfId="0" applyNumberFormat="1" applyFont="1" applyFill="1" applyAlignment="1">
      <alignment horizontal="center"/>
    </xf>
    <xf numFmtId="3" fontId="11" fillId="5" borderId="5" xfId="0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 wrapText="1"/>
    </xf>
    <xf numFmtId="165" fontId="11" fillId="4" borderId="0" xfId="0" applyNumberFormat="1" applyFont="1" applyFill="1" applyAlignment="1">
      <alignment horizontal="center" wrapText="1"/>
    </xf>
    <xf numFmtId="4" fontId="13" fillId="0" borderId="1" xfId="0" applyNumberFormat="1" applyFont="1" applyFill="1" applyBorder="1"/>
    <xf numFmtId="3" fontId="13" fillId="3" borderId="1" xfId="0" applyNumberFormat="1" applyFont="1" applyFill="1" applyBorder="1"/>
    <xf numFmtId="3" fontId="13" fillId="0" borderId="0" xfId="0" applyNumberFormat="1" applyFont="1"/>
    <xf numFmtId="3" fontId="13" fillId="4" borderId="0" xfId="0" applyNumberFormat="1" applyFont="1" applyFill="1"/>
    <xf numFmtId="3" fontId="13" fillId="3" borderId="0" xfId="0" applyNumberFormat="1" applyFont="1" applyFill="1"/>
    <xf numFmtId="3" fontId="13" fillId="5" borderId="5" xfId="0" applyNumberFormat="1" applyFont="1" applyFill="1" applyBorder="1"/>
    <xf numFmtId="0" fontId="12" fillId="0" borderId="0" xfId="0" applyFont="1" applyAlignment="1">
      <alignment horizontal="left" wrapText="1"/>
    </xf>
    <xf numFmtId="4" fontId="12" fillId="0" borderId="0" xfId="0" applyNumberFormat="1" applyFont="1" applyAlignment="1">
      <alignment horizontal="right"/>
    </xf>
    <xf numFmtId="3" fontId="12" fillId="3" borderId="2" xfId="0" applyNumberFormat="1" applyFont="1" applyFill="1" applyBorder="1" applyAlignment="1">
      <alignment horizontal="right" wrapText="1"/>
    </xf>
    <xf numFmtId="3" fontId="12" fillId="0" borderId="2" xfId="0" applyNumberFormat="1" applyFont="1" applyBorder="1" applyAlignment="1">
      <alignment horizontal="right"/>
    </xf>
    <xf numFmtId="3" fontId="12" fillId="4" borderId="2" xfId="0" applyNumberFormat="1" applyFont="1" applyFill="1" applyBorder="1" applyAlignment="1">
      <alignment horizontal="right" wrapText="1"/>
    </xf>
    <xf numFmtId="3" fontId="12" fillId="5" borderId="7" xfId="0" applyNumberFormat="1" applyFont="1" applyFill="1" applyBorder="1" applyAlignment="1">
      <alignment horizontal="right" wrapText="1"/>
    </xf>
    <xf numFmtId="4" fontId="11" fillId="0" borderId="0" xfId="0" applyNumberFormat="1" applyFont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4" fillId="0" borderId="0" xfId="0" applyNumberFormat="1" applyFont="1"/>
    <xf numFmtId="4" fontId="11" fillId="0" borderId="0" xfId="0" applyNumberFormat="1" applyFont="1" applyBorder="1" applyAlignment="1">
      <alignment horizontal="right"/>
    </xf>
    <xf numFmtId="3" fontId="13" fillId="3" borderId="0" xfId="0" applyNumberFormat="1" applyFont="1" applyFill="1" applyBorder="1"/>
    <xf numFmtId="3" fontId="13" fillId="0" borderId="0" xfId="0" applyNumberFormat="1" applyFont="1" applyBorder="1"/>
    <xf numFmtId="4" fontId="11" fillId="0" borderId="1" xfId="0" applyNumberFormat="1" applyFont="1" applyBorder="1" applyAlignment="1">
      <alignment horizontal="right"/>
    </xf>
    <xf numFmtId="3" fontId="13" fillId="0" borderId="1" xfId="0" applyNumberFormat="1" applyFont="1" applyBorder="1"/>
    <xf numFmtId="3" fontId="13" fillId="4" borderId="1" xfId="0" applyNumberFormat="1" applyFont="1" applyFill="1" applyBorder="1"/>
    <xf numFmtId="3" fontId="13" fillId="5" borderId="11" xfId="0" applyNumberFormat="1" applyFont="1" applyFill="1" applyBorder="1"/>
    <xf numFmtId="3" fontId="14" fillId="0" borderId="0" xfId="0" applyNumberFormat="1" applyFont="1" applyBorder="1"/>
    <xf numFmtId="3" fontId="11" fillId="3" borderId="0" xfId="0" applyNumberFormat="1" applyFont="1" applyFill="1" applyBorder="1" applyAlignment="1">
      <alignment horizontal="right" wrapText="1"/>
    </xf>
    <xf numFmtId="3" fontId="11" fillId="4" borderId="0" xfId="0" applyNumberFormat="1" applyFont="1" applyFill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3" fontId="11" fillId="5" borderId="5" xfId="0" applyNumberFormat="1" applyFont="1" applyFill="1" applyBorder="1" applyAlignment="1">
      <alignment horizontal="right" wrapText="1"/>
    </xf>
    <xf numFmtId="3" fontId="11" fillId="3" borderId="0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4" borderId="0" xfId="0" applyNumberFormat="1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3" fontId="12" fillId="5" borderId="5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 wrapText="1"/>
    </xf>
    <xf numFmtId="3" fontId="14" fillId="2" borderId="0" xfId="0" applyNumberFormat="1" applyFont="1" applyFill="1" applyBorder="1"/>
    <xf numFmtId="3" fontId="12" fillId="2" borderId="0" xfId="0" applyNumberFormat="1" applyFont="1" applyFill="1" applyAlignment="1">
      <alignment horizontal="right" wrapText="1"/>
    </xf>
    <xf numFmtId="3" fontId="12" fillId="5" borderId="5" xfId="0" applyNumberFormat="1" applyFont="1" applyFill="1" applyBorder="1" applyAlignment="1">
      <alignment horizontal="right" wrapText="1"/>
    </xf>
    <xf numFmtId="4" fontId="12" fillId="0" borderId="1" xfId="0" applyNumberFormat="1" applyFont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13" fillId="0" borderId="0" xfId="0" applyNumberFormat="1" applyFont="1" applyFill="1" applyBorder="1"/>
    <xf numFmtId="3" fontId="13" fillId="4" borderId="0" xfId="0" applyNumberFormat="1" applyFont="1" applyFill="1" applyBorder="1"/>
    <xf numFmtId="0" fontId="11" fillId="0" borderId="0" xfId="0" applyFont="1" applyFill="1" applyAlignment="1">
      <alignment horizontal="left" wrapText="1"/>
    </xf>
    <xf numFmtId="0" fontId="12" fillId="0" borderId="0" xfId="0" applyFont="1" applyBorder="1" applyAlignment="1">
      <alignment horizontal="left" wrapText="1"/>
    </xf>
    <xf numFmtId="4" fontId="12" fillId="0" borderId="2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3" fontId="15" fillId="4" borderId="2" xfId="0" applyNumberFormat="1" applyFont="1" applyFill="1" applyBorder="1" applyAlignment="1">
      <alignment horizontal="right" wrapText="1"/>
    </xf>
    <xf numFmtId="3" fontId="15" fillId="3" borderId="2" xfId="0" applyNumberFormat="1" applyFont="1" applyFill="1" applyBorder="1" applyAlignment="1">
      <alignment horizontal="right" wrapText="1"/>
    </xf>
    <xf numFmtId="3" fontId="12" fillId="0" borderId="9" xfId="0" applyNumberFormat="1" applyFont="1" applyBorder="1" applyAlignment="1">
      <alignment horizontal="right"/>
    </xf>
    <xf numFmtId="4" fontId="12" fillId="0" borderId="9" xfId="0" applyNumberFormat="1" applyFont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3" fontId="12" fillId="3" borderId="9" xfId="0" applyNumberFormat="1" applyFont="1" applyFill="1" applyBorder="1" applyAlignment="1">
      <alignment horizontal="right" wrapText="1"/>
    </xf>
    <xf numFmtId="3" fontId="12" fillId="0" borderId="9" xfId="1" applyNumberFormat="1" applyFont="1" applyFill="1" applyBorder="1" applyAlignment="1">
      <alignment horizontal="right"/>
    </xf>
    <xf numFmtId="3" fontId="12" fillId="4" borderId="9" xfId="0" applyNumberFormat="1" applyFont="1" applyFill="1" applyBorder="1" applyAlignment="1">
      <alignment horizontal="right" wrapText="1"/>
    </xf>
    <xf numFmtId="3" fontId="12" fillId="3" borderId="10" xfId="0" applyNumberFormat="1" applyFont="1" applyFill="1" applyBorder="1" applyAlignment="1">
      <alignment horizontal="right" wrapText="1"/>
    </xf>
    <xf numFmtId="3" fontId="12" fillId="5" borderId="8" xfId="0" applyNumberFormat="1" applyFont="1" applyFill="1" applyBorder="1" applyAlignment="1">
      <alignment horizontal="right" wrapText="1"/>
    </xf>
    <xf numFmtId="3" fontId="12" fillId="6" borderId="0" xfId="0" applyNumberFormat="1" applyFont="1" applyFill="1" applyAlignment="1">
      <alignment horizontal="right"/>
    </xf>
    <xf numFmtId="3" fontId="12" fillId="5" borderId="7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4" fontId="11" fillId="0" borderId="12" xfId="0" applyNumberFormat="1" applyFont="1" applyBorder="1" applyAlignment="1">
      <alignment horizontal="right"/>
    </xf>
    <xf numFmtId="3" fontId="13" fillId="3" borderId="12" xfId="0" applyNumberFormat="1" applyFont="1" applyFill="1" applyBorder="1"/>
    <xf numFmtId="3" fontId="13" fillId="0" borderId="12" xfId="0" applyNumberFormat="1" applyFont="1" applyBorder="1"/>
    <xf numFmtId="3" fontId="13" fillId="4" borderId="12" xfId="0" applyNumberFormat="1" applyFont="1" applyFill="1" applyBorder="1"/>
    <xf numFmtId="3" fontId="13" fillId="5" borderId="13" xfId="0" applyNumberFormat="1" applyFont="1" applyFill="1" applyBorder="1"/>
    <xf numFmtId="3" fontId="12" fillId="5" borderId="6" xfId="0" applyNumberFormat="1" applyFont="1" applyFill="1" applyBorder="1" applyAlignment="1">
      <alignment horizontal="right" wrapText="1"/>
    </xf>
    <xf numFmtId="0" fontId="16" fillId="0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5" fillId="0" borderId="0" xfId="0" applyFont="1"/>
    <xf numFmtId="44" fontId="0" fillId="0" borderId="0" xfId="0" applyNumberFormat="1"/>
    <xf numFmtId="0" fontId="5" fillId="7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ED5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26E0-894A-4ED9-8F9E-F25E364C1DFA}">
  <sheetPr>
    <pageSetUpPr fitToPage="1"/>
  </sheetPr>
  <dimension ref="A1:H296"/>
  <sheetViews>
    <sheetView tabSelected="1" zoomScale="70" zoomScaleNormal="70" zoomScaleSheetLayoutView="100" workbookViewId="0">
      <pane ySplit="4" topLeftCell="A5" activePane="bottomLeft" state="frozen"/>
      <selection pane="bottomLeft" activeCell="M8" sqref="M8"/>
    </sheetView>
  </sheetViews>
  <sheetFormatPr defaultColWidth="8.88671875" defaultRowHeight="14.4" x14ac:dyDescent="0.3"/>
  <cols>
    <col min="1" max="1" width="38.44140625" customWidth="1"/>
    <col min="2" max="2" width="16.88671875" style="4" bestFit="1" customWidth="1"/>
    <col min="3" max="3" width="13.5546875" style="4" bestFit="1" customWidth="1"/>
    <col min="4" max="4" width="12.5546875" style="4" bestFit="1" customWidth="1"/>
    <col min="5" max="5" width="14.109375" style="4" customWidth="1"/>
    <col min="6" max="6" width="13.5546875" style="6" bestFit="1" customWidth="1"/>
    <col min="7" max="7" width="12.88671875" style="11" bestFit="1" customWidth="1"/>
    <col min="8" max="8" width="18.109375" customWidth="1"/>
  </cols>
  <sheetData>
    <row r="1" spans="1:7" ht="23.4" thickBot="1" x14ac:dyDescent="0.45">
      <c r="A1" s="106" t="s">
        <v>0</v>
      </c>
      <c r="B1" s="106"/>
      <c r="C1" s="106"/>
      <c r="D1" s="106"/>
      <c r="E1" s="106"/>
      <c r="G1" s="105"/>
    </row>
    <row r="2" spans="1:7" ht="18" thickTop="1" x14ac:dyDescent="0.3">
      <c r="A2" s="107" t="s">
        <v>1</v>
      </c>
      <c r="B2" s="107"/>
      <c r="C2" s="107"/>
      <c r="D2" s="107"/>
      <c r="E2" s="107"/>
      <c r="F2" s="21" t="s">
        <v>2</v>
      </c>
      <c r="G2" s="14" t="s">
        <v>3</v>
      </c>
    </row>
    <row r="3" spans="1:7" x14ac:dyDescent="0.3">
      <c r="B3" s="108"/>
      <c r="C3" s="109"/>
      <c r="D3" s="108"/>
      <c r="E3" s="109"/>
      <c r="F3" s="102" t="s">
        <v>4</v>
      </c>
      <c r="G3" s="15"/>
    </row>
    <row r="4" spans="1:7" ht="31.8" x14ac:dyDescent="0.35">
      <c r="A4" s="12" t="s">
        <v>5</v>
      </c>
      <c r="B4" s="94" t="s">
        <v>6</v>
      </c>
      <c r="C4" s="2" t="s">
        <v>7</v>
      </c>
      <c r="D4" s="3" t="s">
        <v>8</v>
      </c>
      <c r="E4" s="10" t="s">
        <v>9</v>
      </c>
      <c r="F4" s="13" t="s">
        <v>10</v>
      </c>
      <c r="G4" s="16" t="s">
        <v>11</v>
      </c>
    </row>
    <row r="5" spans="1:7" ht="23.4" x14ac:dyDescent="0.45">
      <c r="A5" s="23" t="s">
        <v>12</v>
      </c>
      <c r="B5" s="24"/>
      <c r="C5" s="25"/>
      <c r="D5" s="26"/>
      <c r="E5" s="27"/>
      <c r="F5" s="28"/>
      <c r="G5" s="29"/>
    </row>
    <row r="6" spans="1:7" ht="23.4" x14ac:dyDescent="0.45">
      <c r="A6" s="23" t="s">
        <v>13</v>
      </c>
      <c r="B6" s="24"/>
      <c r="C6" s="25"/>
      <c r="D6" s="30"/>
      <c r="E6" s="31"/>
      <c r="F6" s="28"/>
      <c r="G6" s="29"/>
    </row>
    <row r="7" spans="1:7" ht="23.4" x14ac:dyDescent="0.45">
      <c r="A7" s="23" t="s">
        <v>14</v>
      </c>
      <c r="B7" s="32">
        <v>3488.67</v>
      </c>
      <c r="C7" s="33">
        <v>3500</v>
      </c>
      <c r="D7" s="34">
        <v>3500</v>
      </c>
      <c r="E7" s="35">
        <v>3500</v>
      </c>
      <c r="F7" s="36">
        <v>3500</v>
      </c>
      <c r="G7" s="37">
        <v>3500</v>
      </c>
    </row>
    <row r="8" spans="1:7" ht="23.4" x14ac:dyDescent="0.45">
      <c r="A8" s="38" t="s">
        <v>15</v>
      </c>
      <c r="B8" s="39">
        <f>B7</f>
        <v>3488.67</v>
      </c>
      <c r="C8" s="40">
        <f t="shared" ref="C8" si="0">SUM(C7)</f>
        <v>3500</v>
      </c>
      <c r="D8" s="41">
        <f>D7</f>
        <v>3500</v>
      </c>
      <c r="E8" s="42">
        <f t="shared" ref="E8:G8" si="1">SUM(E7)</f>
        <v>3500</v>
      </c>
      <c r="F8" s="40">
        <f t="shared" si="1"/>
        <v>3500</v>
      </c>
      <c r="G8" s="43">
        <f t="shared" si="1"/>
        <v>3500</v>
      </c>
    </row>
    <row r="9" spans="1:7" ht="23.4" x14ac:dyDescent="0.45">
      <c r="A9" s="23" t="s">
        <v>16</v>
      </c>
      <c r="B9" s="44"/>
      <c r="C9" s="45"/>
      <c r="D9" s="46"/>
      <c r="E9" s="35"/>
      <c r="F9" s="36"/>
      <c r="G9" s="37"/>
    </row>
    <row r="10" spans="1:7" ht="23.4" x14ac:dyDescent="0.45">
      <c r="A10" s="23" t="s">
        <v>17</v>
      </c>
      <c r="B10" s="44">
        <v>0</v>
      </c>
      <c r="C10" s="45">
        <v>0</v>
      </c>
      <c r="D10" s="34">
        <v>0</v>
      </c>
      <c r="E10" s="35">
        <v>1500</v>
      </c>
      <c r="F10" s="36">
        <v>1500</v>
      </c>
      <c r="G10" s="37">
        <v>1500</v>
      </c>
    </row>
    <row r="11" spans="1:7" ht="46.8" x14ac:dyDescent="0.45">
      <c r="A11" s="23" t="s">
        <v>18</v>
      </c>
      <c r="B11" s="47">
        <v>6713</v>
      </c>
      <c r="C11" s="48">
        <v>6400</v>
      </c>
      <c r="D11" s="49">
        <v>8000</v>
      </c>
      <c r="E11" s="35">
        <v>6000</v>
      </c>
      <c r="F11" s="36">
        <v>6000</v>
      </c>
      <c r="G11" s="37">
        <v>7000</v>
      </c>
    </row>
    <row r="12" spans="1:7" ht="23.4" x14ac:dyDescent="0.45">
      <c r="A12" s="23" t="s">
        <v>19</v>
      </c>
      <c r="B12" s="47">
        <v>9308</v>
      </c>
      <c r="C12" s="48">
        <v>12600</v>
      </c>
      <c r="D12" s="49">
        <v>12300</v>
      </c>
      <c r="E12" s="35">
        <v>14000</v>
      </c>
      <c r="F12" s="36">
        <v>14000</v>
      </c>
      <c r="G12" s="37">
        <v>13000</v>
      </c>
    </row>
    <row r="13" spans="1:7" ht="23.4" x14ac:dyDescent="0.45">
      <c r="A13" s="23" t="s">
        <v>20</v>
      </c>
      <c r="B13" s="50">
        <v>1878.95</v>
      </c>
      <c r="C13" s="33">
        <v>5100</v>
      </c>
      <c r="D13" s="51">
        <v>2600</v>
      </c>
      <c r="E13" s="52">
        <v>3000</v>
      </c>
      <c r="F13" s="33">
        <v>3000</v>
      </c>
      <c r="G13" s="53">
        <v>3000</v>
      </c>
    </row>
    <row r="14" spans="1:7" ht="23.4" x14ac:dyDescent="0.45">
      <c r="A14" s="38" t="s">
        <v>21</v>
      </c>
      <c r="B14" s="39">
        <f>SUM(B10:B13)</f>
        <v>17899.95</v>
      </c>
      <c r="C14" s="62">
        <f t="shared" ref="C14:G14" si="2">SUM(C10:C13)</f>
        <v>24100</v>
      </c>
      <c r="D14" s="60">
        <f t="shared" si="2"/>
        <v>22900</v>
      </c>
      <c r="E14" s="91">
        <f t="shared" si="2"/>
        <v>24500</v>
      </c>
      <c r="F14" s="62">
        <f t="shared" si="2"/>
        <v>24500</v>
      </c>
      <c r="G14" s="63">
        <f t="shared" si="2"/>
        <v>24500</v>
      </c>
    </row>
    <row r="15" spans="1:7" ht="23.4" x14ac:dyDescent="0.45">
      <c r="A15" s="23" t="s">
        <v>22</v>
      </c>
      <c r="B15" s="44"/>
      <c r="C15" s="48"/>
      <c r="D15" s="54"/>
      <c r="E15" s="35"/>
      <c r="F15" s="36"/>
      <c r="G15" s="37"/>
    </row>
    <row r="16" spans="1:7" ht="23.4" x14ac:dyDescent="0.45">
      <c r="A16" s="23" t="s">
        <v>23</v>
      </c>
      <c r="B16" s="44">
        <v>0</v>
      </c>
      <c r="C16" s="48">
        <v>600</v>
      </c>
      <c r="D16" s="49">
        <v>0</v>
      </c>
      <c r="E16" s="35">
        <v>700</v>
      </c>
      <c r="F16" s="36">
        <v>700</v>
      </c>
      <c r="G16" s="37">
        <v>700</v>
      </c>
    </row>
    <row r="17" spans="1:7" ht="23.4" x14ac:dyDescent="0.45">
      <c r="A17" s="23" t="s">
        <v>24</v>
      </c>
      <c r="B17" s="50">
        <v>-116</v>
      </c>
      <c r="C17" s="48">
        <v>10000</v>
      </c>
      <c r="D17" s="49">
        <v>-116</v>
      </c>
      <c r="E17" s="35">
        <v>6000</v>
      </c>
      <c r="F17" s="36">
        <v>5000</v>
      </c>
      <c r="G17" s="37">
        <v>5000</v>
      </c>
    </row>
    <row r="18" spans="1:7" ht="23.4" x14ac:dyDescent="0.45">
      <c r="A18" s="38" t="s">
        <v>25</v>
      </c>
      <c r="B18" s="39">
        <f t="shared" ref="B18:G18" si="3">SUM(B16:B17)</f>
        <v>-116</v>
      </c>
      <c r="C18" s="40">
        <f t="shared" ref="C18" si="4">SUM(C16:C17)</f>
        <v>10600</v>
      </c>
      <c r="D18" s="41">
        <f t="shared" si="3"/>
        <v>-116</v>
      </c>
      <c r="E18" s="42">
        <f t="shared" si="3"/>
        <v>6700</v>
      </c>
      <c r="F18" s="40">
        <f t="shared" si="3"/>
        <v>5700</v>
      </c>
      <c r="G18" s="43">
        <f t="shared" si="3"/>
        <v>5700</v>
      </c>
    </row>
    <row r="19" spans="1:7" ht="23.4" x14ac:dyDescent="0.45">
      <c r="A19" s="23" t="s">
        <v>26</v>
      </c>
      <c r="B19" s="44"/>
      <c r="C19" s="48"/>
      <c r="D19" s="54"/>
      <c r="E19" s="35"/>
      <c r="F19" s="36"/>
      <c r="G19" s="37"/>
    </row>
    <row r="20" spans="1:7" ht="23.4" x14ac:dyDescent="0.45">
      <c r="A20" s="23" t="s">
        <v>27</v>
      </c>
      <c r="B20" s="44">
        <v>28.49</v>
      </c>
      <c r="C20" s="48">
        <v>50</v>
      </c>
      <c r="D20" s="49">
        <v>45</v>
      </c>
      <c r="E20" s="35">
        <v>45</v>
      </c>
      <c r="F20" s="36">
        <v>45</v>
      </c>
      <c r="G20" s="37">
        <v>45</v>
      </c>
    </row>
    <row r="21" spans="1:7" ht="23.4" x14ac:dyDescent="0.45">
      <c r="A21" s="23" t="s">
        <v>28</v>
      </c>
      <c r="B21" s="50">
        <v>1759.13</v>
      </c>
      <c r="C21" s="48">
        <v>3000</v>
      </c>
      <c r="D21" s="49">
        <v>2000</v>
      </c>
      <c r="E21" s="35">
        <v>2000</v>
      </c>
      <c r="F21" s="36">
        <v>2000</v>
      </c>
      <c r="G21" s="37">
        <v>2000</v>
      </c>
    </row>
    <row r="22" spans="1:7" ht="46.8" x14ac:dyDescent="0.45">
      <c r="A22" s="38" t="s">
        <v>29</v>
      </c>
      <c r="B22" s="39">
        <f>SUM(B20:B21)</f>
        <v>1787.6200000000001</v>
      </c>
      <c r="C22" s="40">
        <f t="shared" ref="C22" si="5">SUM(C20:C21)</f>
        <v>3050</v>
      </c>
      <c r="D22" s="41">
        <f>SUM(D20:D21)</f>
        <v>2045</v>
      </c>
      <c r="E22" s="42">
        <f t="shared" ref="E22:G22" si="6">SUM(E20:E21)</f>
        <v>2045</v>
      </c>
      <c r="F22" s="40">
        <f t="shared" si="6"/>
        <v>2045</v>
      </c>
      <c r="G22" s="43">
        <f t="shared" si="6"/>
        <v>2045</v>
      </c>
    </row>
    <row r="23" spans="1:7" ht="23.4" x14ac:dyDescent="0.45">
      <c r="A23" s="23" t="s">
        <v>30</v>
      </c>
      <c r="B23" s="44"/>
      <c r="C23" s="48"/>
      <c r="D23" s="46"/>
      <c r="E23" s="35"/>
      <c r="F23" s="36"/>
      <c r="G23" s="37"/>
    </row>
    <row r="24" spans="1:7" ht="23.4" x14ac:dyDescent="0.45">
      <c r="A24" s="23" t="s">
        <v>31</v>
      </c>
      <c r="B24" s="44">
        <v>5135.53</v>
      </c>
      <c r="C24" s="48">
        <v>9000</v>
      </c>
      <c r="D24" s="34">
        <v>6500</v>
      </c>
      <c r="E24" s="35">
        <v>8250</v>
      </c>
      <c r="F24" s="36">
        <v>8250</v>
      </c>
      <c r="G24" s="37">
        <v>8250</v>
      </c>
    </row>
    <row r="25" spans="1:7" ht="23.4" x14ac:dyDescent="0.45">
      <c r="A25" s="23" t="s">
        <v>23</v>
      </c>
      <c r="B25" s="44">
        <v>277.85000000000002</v>
      </c>
      <c r="C25" s="48">
        <v>500</v>
      </c>
      <c r="D25" s="34">
        <v>300</v>
      </c>
      <c r="E25" s="35">
        <v>400</v>
      </c>
      <c r="F25" s="36">
        <v>400</v>
      </c>
      <c r="G25" s="37">
        <v>400</v>
      </c>
    </row>
    <row r="26" spans="1:7" ht="23.4" x14ac:dyDescent="0.45">
      <c r="A26" s="23" t="s">
        <v>32</v>
      </c>
      <c r="B26" s="50">
        <v>12206</v>
      </c>
      <c r="C26" s="48">
        <v>20000</v>
      </c>
      <c r="D26" s="34">
        <v>14000</v>
      </c>
      <c r="E26" s="35">
        <v>16500</v>
      </c>
      <c r="F26" s="36">
        <v>16500</v>
      </c>
      <c r="G26" s="37">
        <v>16500</v>
      </c>
    </row>
    <row r="27" spans="1:7" ht="23.4" x14ac:dyDescent="0.45">
      <c r="A27" s="38" t="s">
        <v>33</v>
      </c>
      <c r="B27" s="39">
        <f t="shared" ref="B27:G27" si="7">SUM(B24:B26)</f>
        <v>17619.38</v>
      </c>
      <c r="C27" s="40">
        <f t="shared" si="7"/>
        <v>29500</v>
      </c>
      <c r="D27" s="41">
        <f t="shared" si="7"/>
        <v>20800</v>
      </c>
      <c r="E27" s="42">
        <f t="shared" si="7"/>
        <v>25150</v>
      </c>
      <c r="F27" s="40">
        <f t="shared" si="7"/>
        <v>25150</v>
      </c>
      <c r="G27" s="43">
        <f t="shared" si="7"/>
        <v>25150</v>
      </c>
    </row>
    <row r="28" spans="1:7" ht="23.4" x14ac:dyDescent="0.45">
      <c r="A28" s="23" t="s">
        <v>34</v>
      </c>
      <c r="B28" s="44"/>
      <c r="C28" s="48"/>
      <c r="D28" s="46"/>
      <c r="E28" s="35"/>
      <c r="F28" s="36"/>
      <c r="G28" s="37"/>
    </row>
    <row r="29" spans="1:7" ht="23.4" x14ac:dyDescent="0.45">
      <c r="A29" s="23" t="s">
        <v>35</v>
      </c>
      <c r="B29" s="44">
        <v>3992.5</v>
      </c>
      <c r="C29" s="48">
        <v>0</v>
      </c>
      <c r="D29" s="34">
        <v>4000</v>
      </c>
      <c r="E29" s="35">
        <v>0</v>
      </c>
      <c r="F29" s="36">
        <v>0</v>
      </c>
      <c r="G29" s="37">
        <v>0</v>
      </c>
    </row>
    <row r="30" spans="1:7" ht="23.4" x14ac:dyDescent="0.45">
      <c r="A30" s="76" t="s">
        <v>36</v>
      </c>
      <c r="B30" s="44">
        <v>5125</v>
      </c>
      <c r="C30" s="48">
        <v>5200</v>
      </c>
      <c r="D30" s="34">
        <v>5125</v>
      </c>
      <c r="E30" s="35">
        <v>5200</v>
      </c>
      <c r="F30" s="36">
        <v>5200</v>
      </c>
      <c r="G30" s="37">
        <v>5700</v>
      </c>
    </row>
    <row r="31" spans="1:7" ht="23.4" x14ac:dyDescent="0.45">
      <c r="A31" s="23" t="s">
        <v>23</v>
      </c>
      <c r="B31" s="44">
        <v>129</v>
      </c>
      <c r="C31" s="55">
        <v>100</v>
      </c>
      <c r="D31" s="34">
        <v>129</v>
      </c>
      <c r="E31" s="56">
        <v>150</v>
      </c>
      <c r="F31" s="57">
        <v>150</v>
      </c>
      <c r="G31" s="58">
        <v>150</v>
      </c>
    </row>
    <row r="32" spans="1:7" ht="23.4" x14ac:dyDescent="0.45">
      <c r="A32" s="76" t="s">
        <v>37</v>
      </c>
      <c r="B32" s="44">
        <v>6090.03</v>
      </c>
      <c r="C32" s="48">
        <v>9000</v>
      </c>
      <c r="D32" s="34">
        <v>8120</v>
      </c>
      <c r="E32" s="35">
        <v>12000</v>
      </c>
      <c r="F32" s="36">
        <v>9000</v>
      </c>
      <c r="G32" s="37">
        <v>9000</v>
      </c>
    </row>
    <row r="33" spans="1:8" ht="23.4" x14ac:dyDescent="0.45">
      <c r="A33" s="23" t="s">
        <v>38</v>
      </c>
      <c r="B33" s="47">
        <v>1069.94</v>
      </c>
      <c r="C33" s="48">
        <v>34000</v>
      </c>
      <c r="D33" s="34">
        <v>1070</v>
      </c>
      <c r="E33" s="35">
        <v>8500</v>
      </c>
      <c r="F33" s="36">
        <v>8500</v>
      </c>
      <c r="G33" s="37">
        <v>8500</v>
      </c>
    </row>
    <row r="34" spans="1:8" ht="24" thickBot="1" x14ac:dyDescent="0.5">
      <c r="A34" s="23" t="s">
        <v>39</v>
      </c>
      <c r="B34" s="95">
        <v>712.2</v>
      </c>
      <c r="C34" s="96">
        <v>0</v>
      </c>
      <c r="D34" s="97">
        <v>712</v>
      </c>
      <c r="E34" s="98">
        <v>0</v>
      </c>
      <c r="F34" s="96">
        <v>0</v>
      </c>
      <c r="G34" s="99">
        <v>0</v>
      </c>
    </row>
    <row r="35" spans="1:8" ht="46.8" x14ac:dyDescent="0.45">
      <c r="A35" s="38" t="s">
        <v>40</v>
      </c>
      <c r="B35" s="39">
        <f>SUM(B29:B34)</f>
        <v>17118.669999999998</v>
      </c>
      <c r="C35" s="62">
        <f t="shared" ref="C35:G35" si="8">SUM(C29:C34)</f>
        <v>48300</v>
      </c>
      <c r="D35" s="60">
        <f t="shared" si="8"/>
        <v>19156</v>
      </c>
      <c r="E35" s="61">
        <f t="shared" si="8"/>
        <v>25850</v>
      </c>
      <c r="F35" s="62">
        <f t="shared" si="8"/>
        <v>22850</v>
      </c>
      <c r="G35" s="63">
        <f t="shared" si="8"/>
        <v>23350</v>
      </c>
    </row>
    <row r="36" spans="1:8" ht="23.4" x14ac:dyDescent="0.45">
      <c r="A36" s="23" t="s">
        <v>41</v>
      </c>
      <c r="B36" s="44"/>
      <c r="C36" s="59"/>
      <c r="D36" s="46"/>
      <c r="E36" s="35"/>
      <c r="F36" s="36"/>
      <c r="G36" s="37"/>
    </row>
    <row r="37" spans="1:8" ht="23.4" x14ac:dyDescent="0.45">
      <c r="A37" s="23" t="s">
        <v>42</v>
      </c>
      <c r="B37" s="44">
        <v>7500</v>
      </c>
      <c r="C37" s="59">
        <v>0</v>
      </c>
      <c r="D37" s="34">
        <v>0</v>
      </c>
      <c r="E37" s="35">
        <v>0</v>
      </c>
      <c r="F37" s="36">
        <v>0</v>
      </c>
      <c r="G37" s="37">
        <v>0</v>
      </c>
    </row>
    <row r="38" spans="1:8" ht="23.4" x14ac:dyDescent="0.45">
      <c r="A38" s="76" t="s">
        <v>43</v>
      </c>
      <c r="B38" s="44">
        <v>2552</v>
      </c>
      <c r="C38" s="59">
        <v>0</v>
      </c>
      <c r="D38" s="34">
        <v>3000</v>
      </c>
      <c r="E38" s="35">
        <v>0</v>
      </c>
      <c r="F38" s="36">
        <v>0</v>
      </c>
      <c r="G38" s="37">
        <v>0</v>
      </c>
    </row>
    <row r="39" spans="1:8" ht="23.4" x14ac:dyDescent="0.45">
      <c r="A39" s="23" t="s">
        <v>44</v>
      </c>
      <c r="B39" s="47">
        <v>0</v>
      </c>
      <c r="C39" s="48">
        <v>1250</v>
      </c>
      <c r="D39" s="49">
        <v>0</v>
      </c>
      <c r="E39" s="35">
        <v>0</v>
      </c>
      <c r="F39" s="36">
        <v>0</v>
      </c>
      <c r="G39" s="37">
        <v>0</v>
      </c>
    </row>
    <row r="40" spans="1:8" ht="46.8" x14ac:dyDescent="0.45">
      <c r="A40" s="76" t="s">
        <v>45</v>
      </c>
      <c r="B40" s="47">
        <v>14947.93</v>
      </c>
      <c r="C40" s="48">
        <v>15070</v>
      </c>
      <c r="D40" s="49">
        <v>14947</v>
      </c>
      <c r="E40" s="35">
        <v>16000</v>
      </c>
      <c r="F40" s="36">
        <v>15000</v>
      </c>
      <c r="G40" s="37">
        <v>15000</v>
      </c>
    </row>
    <row r="41" spans="1:8" ht="23.4" x14ac:dyDescent="0.45">
      <c r="A41" s="23" t="s">
        <v>46</v>
      </c>
      <c r="B41" s="47">
        <v>718.5</v>
      </c>
      <c r="C41" s="48">
        <v>200</v>
      </c>
      <c r="D41" s="49">
        <v>750</v>
      </c>
      <c r="E41" s="35">
        <v>600</v>
      </c>
      <c r="F41" s="36">
        <v>600</v>
      </c>
      <c r="G41" s="37">
        <v>600</v>
      </c>
    </row>
    <row r="42" spans="1:8" ht="23.4" x14ac:dyDescent="0.45">
      <c r="A42" s="23" t="s">
        <v>47</v>
      </c>
      <c r="B42" s="47">
        <v>2050</v>
      </c>
      <c r="C42" s="48">
        <v>2000</v>
      </c>
      <c r="D42" s="49">
        <v>2050</v>
      </c>
      <c r="E42" s="35">
        <v>1500</v>
      </c>
      <c r="F42" s="36">
        <v>2000</v>
      </c>
      <c r="G42" s="37">
        <v>2000</v>
      </c>
    </row>
    <row r="43" spans="1:8" ht="46.8" x14ac:dyDescent="0.45">
      <c r="A43" s="23" t="s">
        <v>48</v>
      </c>
      <c r="B43" s="47">
        <v>1969.1</v>
      </c>
      <c r="C43" s="48">
        <v>1200</v>
      </c>
      <c r="D43" s="49">
        <v>2000</v>
      </c>
      <c r="E43" s="35">
        <v>1700</v>
      </c>
      <c r="F43" s="36">
        <v>1700</v>
      </c>
      <c r="G43" s="37">
        <v>1700</v>
      </c>
      <c r="H43">
        <f>G43/12</f>
        <v>141.66666666666666</v>
      </c>
    </row>
    <row r="44" spans="1:8" ht="23.4" x14ac:dyDescent="0.45">
      <c r="A44" s="76" t="s">
        <v>49</v>
      </c>
      <c r="B44" s="47">
        <v>436</v>
      </c>
      <c r="C44" s="48">
        <v>6000</v>
      </c>
      <c r="D44" s="49">
        <v>436</v>
      </c>
      <c r="E44" s="35">
        <v>500</v>
      </c>
      <c r="F44" s="36">
        <v>6000</v>
      </c>
      <c r="G44" s="37">
        <v>4000</v>
      </c>
      <c r="H44">
        <f>G44/12</f>
        <v>333.33333333333331</v>
      </c>
    </row>
    <row r="45" spans="1:8" ht="23.4" x14ac:dyDescent="0.45">
      <c r="A45" s="76" t="s">
        <v>50</v>
      </c>
      <c r="B45" s="47">
        <v>12988.03</v>
      </c>
      <c r="C45" s="48">
        <v>6500</v>
      </c>
      <c r="D45" s="49">
        <v>12988</v>
      </c>
      <c r="E45" s="35">
        <v>6500</v>
      </c>
      <c r="F45" s="36">
        <v>7000</v>
      </c>
      <c r="G45" s="37">
        <v>7000</v>
      </c>
      <c r="H45">
        <f>G45/12</f>
        <v>583.33333333333337</v>
      </c>
    </row>
    <row r="46" spans="1:8" ht="23.4" x14ac:dyDescent="0.45">
      <c r="A46" s="23" t="s">
        <v>51</v>
      </c>
      <c r="B46" s="50">
        <v>3887.25</v>
      </c>
      <c r="C46" s="33">
        <v>3000</v>
      </c>
      <c r="D46" s="51">
        <v>3900</v>
      </c>
      <c r="E46" s="52">
        <v>3600</v>
      </c>
      <c r="F46" s="33">
        <v>3600</v>
      </c>
      <c r="G46" s="53">
        <v>3600</v>
      </c>
      <c r="H46">
        <f>G46/12</f>
        <v>300</v>
      </c>
    </row>
    <row r="47" spans="1:8" ht="46.8" x14ac:dyDescent="0.45">
      <c r="A47" s="38" t="s">
        <v>52</v>
      </c>
      <c r="B47" s="39">
        <f>SUM(B37:B46)</f>
        <v>47048.81</v>
      </c>
      <c r="C47" s="62">
        <f t="shared" ref="C47:G47" si="9">SUM(C37:C46)</f>
        <v>35220</v>
      </c>
      <c r="D47" s="60">
        <f t="shared" si="9"/>
        <v>40071</v>
      </c>
      <c r="E47" s="61">
        <f t="shared" si="9"/>
        <v>30400</v>
      </c>
      <c r="F47" s="62">
        <f t="shared" si="9"/>
        <v>35900</v>
      </c>
      <c r="G47" s="92">
        <f t="shared" si="9"/>
        <v>33900</v>
      </c>
    </row>
    <row r="48" spans="1:8" ht="23.4" x14ac:dyDescent="0.45">
      <c r="A48" s="23" t="s">
        <v>53</v>
      </c>
      <c r="B48" s="44"/>
      <c r="C48" s="48"/>
      <c r="D48" s="54"/>
      <c r="E48" s="35"/>
      <c r="F48" s="36"/>
      <c r="G48" s="37"/>
    </row>
    <row r="49" spans="1:8" ht="23.4" x14ac:dyDescent="0.45">
      <c r="A49" s="23" t="s">
        <v>23</v>
      </c>
      <c r="B49" s="44">
        <v>1776</v>
      </c>
      <c r="C49" s="48">
        <v>0</v>
      </c>
      <c r="D49" s="49">
        <v>1776</v>
      </c>
      <c r="E49" s="35">
        <v>0</v>
      </c>
      <c r="F49" s="36">
        <v>0</v>
      </c>
      <c r="G49" s="37">
        <v>0</v>
      </c>
    </row>
    <row r="50" spans="1:8" ht="23.4" x14ac:dyDescent="0.45">
      <c r="A50" s="23" t="s">
        <v>54</v>
      </c>
      <c r="B50" s="44">
        <v>38.33</v>
      </c>
      <c r="C50" s="48">
        <v>80</v>
      </c>
      <c r="D50" s="49">
        <v>40</v>
      </c>
      <c r="E50" s="35">
        <v>80</v>
      </c>
      <c r="F50" s="36">
        <v>80</v>
      </c>
      <c r="G50" s="37">
        <v>80</v>
      </c>
      <c r="H50">
        <f>G50/12</f>
        <v>6.666666666666667</v>
      </c>
    </row>
    <row r="51" spans="1:8" ht="23.4" x14ac:dyDescent="0.45">
      <c r="A51" s="23" t="s">
        <v>55</v>
      </c>
      <c r="B51" s="44">
        <v>1000</v>
      </c>
      <c r="C51" s="48">
        <v>0</v>
      </c>
      <c r="D51" s="49">
        <v>1000</v>
      </c>
      <c r="E51" s="35">
        <v>0</v>
      </c>
      <c r="F51" s="36">
        <v>0</v>
      </c>
      <c r="G51" s="37">
        <v>0</v>
      </c>
    </row>
    <row r="52" spans="1:8" ht="23.4" x14ac:dyDescent="0.45">
      <c r="A52" s="23" t="s">
        <v>56</v>
      </c>
      <c r="B52" s="50">
        <v>73.010000000000005</v>
      </c>
      <c r="C52" s="48">
        <v>70</v>
      </c>
      <c r="D52" s="49">
        <v>73</v>
      </c>
      <c r="E52" s="35">
        <v>70</v>
      </c>
      <c r="F52" s="36">
        <v>70</v>
      </c>
      <c r="G52" s="37">
        <v>70</v>
      </c>
    </row>
    <row r="53" spans="1:8" ht="23.4" x14ac:dyDescent="0.45">
      <c r="A53" s="38" t="s">
        <v>57</v>
      </c>
      <c r="B53" s="39">
        <f>SUM(B49:B52)</f>
        <v>2887.34</v>
      </c>
      <c r="C53" s="40">
        <f t="shared" ref="C53" si="10">SUM(C50:C52)</f>
        <v>150</v>
      </c>
      <c r="D53" s="41">
        <f t="shared" ref="D53:G53" si="11">SUM(D50:D52)</f>
        <v>1113</v>
      </c>
      <c r="E53" s="42">
        <f t="shared" si="11"/>
        <v>150</v>
      </c>
      <c r="F53" s="40">
        <f t="shared" si="11"/>
        <v>150</v>
      </c>
      <c r="G53" s="43">
        <f t="shared" si="11"/>
        <v>150</v>
      </c>
    </row>
    <row r="54" spans="1:8" ht="23.4" x14ac:dyDescent="0.45">
      <c r="A54" s="23" t="s">
        <v>58</v>
      </c>
      <c r="B54" s="44"/>
      <c r="C54" s="48"/>
      <c r="D54" s="54"/>
      <c r="E54" s="35"/>
      <c r="F54" s="36"/>
      <c r="G54" s="37"/>
    </row>
    <row r="55" spans="1:8" ht="46.8" x14ac:dyDescent="0.45">
      <c r="A55" s="23" t="s">
        <v>59</v>
      </c>
      <c r="B55" s="44">
        <v>10000</v>
      </c>
      <c r="C55" s="48">
        <v>0</v>
      </c>
      <c r="D55" s="49">
        <v>10000</v>
      </c>
      <c r="E55" s="35">
        <v>0</v>
      </c>
      <c r="F55" s="36">
        <v>0</v>
      </c>
      <c r="G55" s="37">
        <v>0</v>
      </c>
    </row>
    <row r="56" spans="1:8" ht="23.4" x14ac:dyDescent="0.45">
      <c r="A56" s="23" t="s">
        <v>60</v>
      </c>
      <c r="B56" s="64">
        <v>260000</v>
      </c>
      <c r="C56" s="65">
        <v>260000</v>
      </c>
      <c r="D56" s="66">
        <v>260000</v>
      </c>
      <c r="E56" s="67">
        <v>275000</v>
      </c>
      <c r="F56" s="67">
        <v>285000</v>
      </c>
      <c r="G56" s="68">
        <v>285000</v>
      </c>
      <c r="H56">
        <f>G56/12</f>
        <v>23750</v>
      </c>
    </row>
    <row r="57" spans="1:8" ht="23.4" x14ac:dyDescent="0.45">
      <c r="A57" s="38" t="s">
        <v>61</v>
      </c>
      <c r="B57" s="39">
        <f>SUM(B55:B56)</f>
        <v>270000</v>
      </c>
      <c r="C57" s="40">
        <f t="shared" ref="C57" si="12">((C54)+(C55))+(C56)</f>
        <v>260000</v>
      </c>
      <c r="D57" s="41">
        <f>SUM(D55:D56)</f>
        <v>270000</v>
      </c>
      <c r="E57" s="42">
        <f t="shared" ref="E57:G57" si="13">((E54)+(E55))+(E56)</f>
        <v>275000</v>
      </c>
      <c r="F57" s="40">
        <f t="shared" si="13"/>
        <v>285000</v>
      </c>
      <c r="G57" s="43">
        <f t="shared" si="13"/>
        <v>285000</v>
      </c>
      <c r="H57" s="1"/>
    </row>
    <row r="58" spans="1:8" ht="23.4" x14ac:dyDescent="0.45">
      <c r="A58" s="38" t="s">
        <v>62</v>
      </c>
      <c r="B58" s="39">
        <v>0</v>
      </c>
      <c r="C58" s="48">
        <v>1000</v>
      </c>
      <c r="D58" s="54">
        <v>0</v>
      </c>
      <c r="E58" s="35">
        <v>0</v>
      </c>
      <c r="F58" s="36">
        <v>0</v>
      </c>
      <c r="G58" s="37">
        <v>0</v>
      </c>
      <c r="H58" s="1"/>
    </row>
    <row r="59" spans="1:8" ht="23.4" x14ac:dyDescent="0.45">
      <c r="A59" s="38" t="s">
        <v>63</v>
      </c>
      <c r="B59" s="69">
        <f t="shared" ref="B59:G59" si="14">B8+B14+B18+B22+B27+B35+B47+B53+B57+B58</f>
        <v>377734.44</v>
      </c>
      <c r="C59" s="70">
        <f t="shared" si="14"/>
        <v>415420</v>
      </c>
      <c r="D59" s="71">
        <f t="shared" si="14"/>
        <v>379469</v>
      </c>
      <c r="E59" s="61">
        <f t="shared" si="14"/>
        <v>393295</v>
      </c>
      <c r="F59" s="62">
        <f t="shared" si="14"/>
        <v>404795</v>
      </c>
      <c r="G59" s="63">
        <f t="shared" si="14"/>
        <v>403295</v>
      </c>
      <c r="H59" s="1"/>
    </row>
    <row r="60" spans="1:8" ht="23.4" x14ac:dyDescent="0.45">
      <c r="A60" s="38" t="s">
        <v>64</v>
      </c>
      <c r="B60" s="39">
        <f>B59</f>
        <v>377734.44</v>
      </c>
      <c r="C60" s="40">
        <f t="shared" ref="C60" si="15">C59</f>
        <v>415420</v>
      </c>
      <c r="D60" s="41">
        <f>D59</f>
        <v>379469</v>
      </c>
      <c r="E60" s="42">
        <f t="shared" ref="E60:G60" si="16">E59</f>
        <v>393295</v>
      </c>
      <c r="F60" s="40">
        <f t="shared" si="16"/>
        <v>404795</v>
      </c>
      <c r="G60" s="43">
        <f t="shared" si="16"/>
        <v>403295</v>
      </c>
    </row>
    <row r="61" spans="1:8" ht="23.4" x14ac:dyDescent="0.45">
      <c r="A61" s="23" t="s">
        <v>65</v>
      </c>
      <c r="B61" s="44"/>
      <c r="C61" s="70"/>
      <c r="D61" s="54"/>
      <c r="E61" s="35"/>
      <c r="F61" s="36"/>
      <c r="G61" s="37"/>
    </row>
    <row r="62" spans="1:8" ht="23.4" x14ac:dyDescent="0.45">
      <c r="A62" s="23" t="s">
        <v>66</v>
      </c>
      <c r="B62" s="44"/>
      <c r="C62" s="59"/>
      <c r="D62" s="54"/>
      <c r="E62" s="35"/>
      <c r="F62" s="36"/>
      <c r="G62" s="37"/>
    </row>
    <row r="63" spans="1:8" ht="23.4" x14ac:dyDescent="0.45">
      <c r="A63" s="23" t="s">
        <v>67</v>
      </c>
      <c r="B63" s="44">
        <v>400</v>
      </c>
      <c r="C63" s="48">
        <v>1480</v>
      </c>
      <c r="D63" s="49">
        <v>1480</v>
      </c>
      <c r="E63" s="35">
        <v>1500</v>
      </c>
      <c r="F63" s="36">
        <v>1500</v>
      </c>
      <c r="G63" s="37">
        <v>1500</v>
      </c>
      <c r="H63">
        <f t="shared" ref="H63:H68" si="17">G63/12</f>
        <v>125</v>
      </c>
    </row>
    <row r="64" spans="1:8" ht="23.4" x14ac:dyDescent="0.45">
      <c r="A64" s="23" t="s">
        <v>68</v>
      </c>
      <c r="B64" s="44">
        <v>266.3</v>
      </c>
      <c r="C64" s="48">
        <v>400</v>
      </c>
      <c r="D64" s="49">
        <v>400</v>
      </c>
      <c r="E64" s="35">
        <v>400</v>
      </c>
      <c r="F64" s="36">
        <v>400</v>
      </c>
      <c r="G64" s="37">
        <v>400</v>
      </c>
      <c r="H64">
        <f t="shared" si="17"/>
        <v>33.333333333333336</v>
      </c>
    </row>
    <row r="65" spans="1:8" ht="23.4" x14ac:dyDescent="0.45">
      <c r="A65" s="23" t="s">
        <v>69</v>
      </c>
      <c r="B65" s="44">
        <v>0</v>
      </c>
      <c r="C65" s="48">
        <v>4600</v>
      </c>
      <c r="D65" s="49">
        <v>0</v>
      </c>
      <c r="E65" s="35">
        <v>4500</v>
      </c>
      <c r="F65" s="36">
        <v>6000</v>
      </c>
      <c r="G65" s="37">
        <v>6000</v>
      </c>
      <c r="H65">
        <f t="shared" si="17"/>
        <v>500</v>
      </c>
    </row>
    <row r="66" spans="1:8" ht="23.4" x14ac:dyDescent="0.45">
      <c r="A66" s="76" t="s">
        <v>70</v>
      </c>
      <c r="B66" s="44">
        <v>6512.27</v>
      </c>
      <c r="C66" s="48">
        <v>0</v>
      </c>
      <c r="D66" s="49">
        <v>7000</v>
      </c>
      <c r="E66" s="35">
        <v>0</v>
      </c>
      <c r="F66" s="36">
        <v>0</v>
      </c>
      <c r="G66" s="37">
        <v>2500</v>
      </c>
      <c r="H66">
        <f t="shared" si="17"/>
        <v>208.33333333333334</v>
      </c>
    </row>
    <row r="67" spans="1:8" ht="23.4" x14ac:dyDescent="0.45">
      <c r="A67" s="76" t="s">
        <v>71</v>
      </c>
      <c r="B67" s="44">
        <v>1400</v>
      </c>
      <c r="C67" s="48">
        <v>0</v>
      </c>
      <c r="D67" s="49">
        <v>2000</v>
      </c>
      <c r="E67" s="35">
        <v>0</v>
      </c>
      <c r="F67" s="36">
        <v>0</v>
      </c>
      <c r="G67" s="37">
        <v>3000</v>
      </c>
      <c r="H67">
        <f t="shared" si="17"/>
        <v>250</v>
      </c>
    </row>
    <row r="68" spans="1:8" ht="23.4" x14ac:dyDescent="0.45">
      <c r="A68" s="76" t="s">
        <v>72</v>
      </c>
      <c r="B68" s="44">
        <v>4885.3100000000004</v>
      </c>
      <c r="C68" s="48">
        <f>6000+2500</f>
        <v>8500</v>
      </c>
      <c r="D68" s="49">
        <v>7000</v>
      </c>
      <c r="E68" s="35">
        <v>15000</v>
      </c>
      <c r="F68" s="36">
        <v>12000</v>
      </c>
      <c r="G68" s="37">
        <v>12000</v>
      </c>
      <c r="H68">
        <f t="shared" si="17"/>
        <v>1000</v>
      </c>
    </row>
    <row r="69" spans="1:8" ht="23.4" x14ac:dyDescent="0.45">
      <c r="A69" s="23" t="s">
        <v>73</v>
      </c>
      <c r="B69" s="44">
        <v>457.7</v>
      </c>
      <c r="C69" s="48">
        <v>0</v>
      </c>
      <c r="D69" s="49">
        <v>460</v>
      </c>
      <c r="E69" s="35">
        <v>0</v>
      </c>
      <c r="F69" s="36">
        <v>0</v>
      </c>
      <c r="G69" s="37">
        <v>0</v>
      </c>
    </row>
    <row r="70" spans="1:8" ht="23.4" x14ac:dyDescent="0.45">
      <c r="A70" s="23" t="s">
        <v>74</v>
      </c>
      <c r="B70" s="44">
        <v>2492.27</v>
      </c>
      <c r="C70" s="48">
        <v>1700</v>
      </c>
      <c r="D70" s="49">
        <v>2500</v>
      </c>
      <c r="E70" s="35">
        <v>1000</v>
      </c>
      <c r="F70" s="36">
        <v>1200</v>
      </c>
      <c r="G70" s="37">
        <v>1200</v>
      </c>
      <c r="H70">
        <f>G70/12</f>
        <v>100</v>
      </c>
    </row>
    <row r="71" spans="1:8" ht="23.4" x14ac:dyDescent="0.45">
      <c r="A71" s="23" t="s">
        <v>75</v>
      </c>
      <c r="B71" s="50">
        <v>100</v>
      </c>
      <c r="C71" s="48">
        <v>1500</v>
      </c>
      <c r="D71" s="49">
        <v>100</v>
      </c>
      <c r="E71" s="35">
        <v>1000</v>
      </c>
      <c r="F71" s="36">
        <v>2000</v>
      </c>
      <c r="G71" s="37">
        <v>2000</v>
      </c>
      <c r="H71">
        <f>G71/12</f>
        <v>166.66666666666666</v>
      </c>
    </row>
    <row r="72" spans="1:8" ht="23.4" x14ac:dyDescent="0.45">
      <c r="A72" s="38" t="s">
        <v>76</v>
      </c>
      <c r="B72" s="39">
        <f>SUM(B63:B71)</f>
        <v>16513.850000000002</v>
      </c>
      <c r="C72" s="40">
        <f t="shared" ref="C72" si="18">SUM(C63:C71)</f>
        <v>18180</v>
      </c>
      <c r="D72" s="41">
        <f>SUM(D63:D71)</f>
        <v>20940</v>
      </c>
      <c r="E72" s="42">
        <f t="shared" ref="E72" si="19">SUM(E63:E71)</f>
        <v>23400</v>
      </c>
      <c r="F72" s="40">
        <f t="shared" ref="F72:G72" si="20">SUM(F63:F71)</f>
        <v>23100</v>
      </c>
      <c r="G72" s="43">
        <f t="shared" si="20"/>
        <v>28600</v>
      </c>
    </row>
    <row r="73" spans="1:8" ht="23.4" x14ac:dyDescent="0.45">
      <c r="A73" s="23" t="s">
        <v>77</v>
      </c>
      <c r="B73" s="44"/>
      <c r="C73" s="59"/>
      <c r="D73" s="54"/>
      <c r="E73" s="35"/>
      <c r="F73" s="36"/>
      <c r="G73" s="37"/>
    </row>
    <row r="74" spans="1:8" ht="23.4" x14ac:dyDescent="0.45">
      <c r="A74" s="23" t="s">
        <v>78</v>
      </c>
      <c r="B74" s="44">
        <v>169.9</v>
      </c>
      <c r="C74" s="59">
        <v>0</v>
      </c>
      <c r="D74" s="49">
        <v>170</v>
      </c>
      <c r="E74" s="35">
        <v>0</v>
      </c>
      <c r="F74" s="36">
        <v>0</v>
      </c>
      <c r="G74" s="37">
        <v>0</v>
      </c>
    </row>
    <row r="75" spans="1:8" ht="46.8" x14ac:dyDescent="0.45">
      <c r="A75" s="23" t="s">
        <v>79</v>
      </c>
      <c r="B75" s="47">
        <v>400</v>
      </c>
      <c r="C75" s="48">
        <v>1000</v>
      </c>
      <c r="D75" s="49">
        <v>600</v>
      </c>
      <c r="E75" s="35">
        <v>600</v>
      </c>
      <c r="F75" s="36">
        <v>1500</v>
      </c>
      <c r="G75" s="37">
        <v>1500</v>
      </c>
      <c r="H75">
        <f>G75/12</f>
        <v>125</v>
      </c>
    </row>
    <row r="76" spans="1:8" ht="23.4" x14ac:dyDescent="0.45">
      <c r="A76" s="76" t="s">
        <v>80</v>
      </c>
      <c r="B76" s="50">
        <v>735</v>
      </c>
      <c r="C76" s="48">
        <v>0</v>
      </c>
      <c r="D76" s="49">
        <v>1500</v>
      </c>
      <c r="E76" s="35">
        <v>1500</v>
      </c>
      <c r="F76" s="36">
        <v>1000</v>
      </c>
      <c r="G76" s="37">
        <v>1000</v>
      </c>
      <c r="H76">
        <f>G76/12</f>
        <v>83.333333333333329</v>
      </c>
    </row>
    <row r="77" spans="1:8" ht="23.4" x14ac:dyDescent="0.45">
      <c r="A77" s="38" t="s">
        <v>81</v>
      </c>
      <c r="B77" s="39">
        <f t="shared" ref="B77:G77" si="21">SUM(B74:B76)</f>
        <v>1304.9000000000001</v>
      </c>
      <c r="C77" s="40">
        <f t="shared" si="21"/>
        <v>1000</v>
      </c>
      <c r="D77" s="41">
        <f t="shared" si="21"/>
        <v>2270</v>
      </c>
      <c r="E77" s="42">
        <f t="shared" si="21"/>
        <v>2100</v>
      </c>
      <c r="F77" s="40">
        <f t="shared" si="21"/>
        <v>2500</v>
      </c>
      <c r="G77" s="43">
        <f t="shared" si="21"/>
        <v>2500</v>
      </c>
    </row>
    <row r="78" spans="1:8" ht="23.4" x14ac:dyDescent="0.45">
      <c r="A78" s="23" t="s">
        <v>82</v>
      </c>
      <c r="B78" s="44"/>
      <c r="C78" s="48"/>
      <c r="D78" s="54"/>
      <c r="E78" s="35"/>
      <c r="F78" s="36"/>
      <c r="G78" s="37"/>
    </row>
    <row r="79" spans="1:8" ht="23.4" x14ac:dyDescent="0.45">
      <c r="A79" s="23" t="s">
        <v>43</v>
      </c>
      <c r="B79" s="44">
        <v>168.35</v>
      </c>
      <c r="C79" s="48">
        <v>0</v>
      </c>
      <c r="D79" s="49">
        <v>200</v>
      </c>
      <c r="E79" s="35">
        <v>0</v>
      </c>
      <c r="F79" s="36">
        <v>0</v>
      </c>
      <c r="G79" s="37">
        <v>250</v>
      </c>
      <c r="H79">
        <f>G79/12</f>
        <v>20.833333333333332</v>
      </c>
    </row>
    <row r="80" spans="1:8" ht="23.4" x14ac:dyDescent="0.45">
      <c r="A80" s="23" t="s">
        <v>83</v>
      </c>
      <c r="B80" s="47">
        <v>6266.52</v>
      </c>
      <c r="C80" s="48">
        <v>2000</v>
      </c>
      <c r="D80" s="49">
        <v>8000</v>
      </c>
      <c r="E80" s="35">
        <v>8000</v>
      </c>
      <c r="F80" s="36">
        <v>8000</v>
      </c>
      <c r="G80" s="37">
        <v>8000</v>
      </c>
      <c r="H80">
        <f>G80/12</f>
        <v>666.66666666666663</v>
      </c>
    </row>
    <row r="81" spans="1:8" ht="23.4" x14ac:dyDescent="0.45">
      <c r="A81" s="23" t="s">
        <v>84</v>
      </c>
      <c r="B81" s="47">
        <v>870</v>
      </c>
      <c r="C81" s="48">
        <v>0</v>
      </c>
      <c r="D81" s="49">
        <v>1000</v>
      </c>
      <c r="E81" s="35">
        <v>0</v>
      </c>
      <c r="F81" s="36">
        <v>0</v>
      </c>
      <c r="G81" s="37">
        <v>0</v>
      </c>
    </row>
    <row r="82" spans="1:8" ht="23.4" x14ac:dyDescent="0.45">
      <c r="A82" s="23" t="s">
        <v>85</v>
      </c>
      <c r="B82" s="47">
        <v>427.42</v>
      </c>
      <c r="C82" s="48">
        <v>0</v>
      </c>
      <c r="D82" s="49">
        <v>850</v>
      </c>
      <c r="E82" s="35">
        <v>900</v>
      </c>
      <c r="F82" s="36">
        <v>500</v>
      </c>
      <c r="G82" s="37">
        <v>500</v>
      </c>
      <c r="H82">
        <f>G82/12</f>
        <v>41.666666666666664</v>
      </c>
    </row>
    <row r="83" spans="1:8" ht="23.4" x14ac:dyDescent="0.45">
      <c r="A83" s="23" t="s">
        <v>86</v>
      </c>
      <c r="B83" s="50">
        <v>137</v>
      </c>
      <c r="C83" s="48">
        <v>0</v>
      </c>
      <c r="D83" s="49">
        <v>160</v>
      </c>
      <c r="E83" s="35">
        <v>170</v>
      </c>
      <c r="F83" s="36">
        <v>170</v>
      </c>
      <c r="G83" s="37">
        <v>170</v>
      </c>
      <c r="H83">
        <f>G83/12</f>
        <v>14.166666666666666</v>
      </c>
    </row>
    <row r="84" spans="1:8" ht="23.4" x14ac:dyDescent="0.45">
      <c r="A84" s="38" t="s">
        <v>87</v>
      </c>
      <c r="B84" s="39">
        <f t="shared" ref="B84:G84" si="22">SUM(B79:B83)</f>
        <v>7869.2900000000009</v>
      </c>
      <c r="C84" s="40">
        <f t="shared" si="22"/>
        <v>2000</v>
      </c>
      <c r="D84" s="41">
        <f t="shared" si="22"/>
        <v>10210</v>
      </c>
      <c r="E84" s="42">
        <f t="shared" si="22"/>
        <v>9070</v>
      </c>
      <c r="F84" s="40">
        <f t="shared" si="22"/>
        <v>8670</v>
      </c>
      <c r="G84" s="43">
        <f t="shared" si="22"/>
        <v>8920</v>
      </c>
    </row>
    <row r="85" spans="1:8" ht="23.4" x14ac:dyDescent="0.45">
      <c r="A85" s="23" t="s">
        <v>88</v>
      </c>
      <c r="B85" s="47"/>
      <c r="C85" s="48"/>
      <c r="D85" s="54"/>
      <c r="E85" s="35"/>
      <c r="F85" s="36"/>
      <c r="G85" s="37"/>
    </row>
    <row r="86" spans="1:8" ht="23.4" x14ac:dyDescent="0.45">
      <c r="A86" s="23" t="s">
        <v>89</v>
      </c>
      <c r="B86" s="47">
        <v>200</v>
      </c>
      <c r="C86" s="48">
        <v>3750</v>
      </c>
      <c r="D86" s="49">
        <v>200</v>
      </c>
      <c r="E86" s="35">
        <v>3000</v>
      </c>
      <c r="F86" s="36">
        <v>3000</v>
      </c>
      <c r="G86" s="37">
        <v>3000</v>
      </c>
      <c r="H86">
        <f>G86/12</f>
        <v>250</v>
      </c>
    </row>
    <row r="87" spans="1:8" ht="23.4" x14ac:dyDescent="0.45">
      <c r="A87" s="23" t="s">
        <v>90</v>
      </c>
      <c r="B87" s="50">
        <v>0</v>
      </c>
      <c r="C87" s="48">
        <v>1700</v>
      </c>
      <c r="D87" s="49">
        <v>0</v>
      </c>
      <c r="E87" s="35">
        <v>1050</v>
      </c>
      <c r="F87" s="36">
        <v>3000</v>
      </c>
      <c r="G87" s="37">
        <v>3000</v>
      </c>
      <c r="H87">
        <f>G87/12</f>
        <v>250</v>
      </c>
    </row>
    <row r="88" spans="1:8" ht="23.4" x14ac:dyDescent="0.45">
      <c r="A88" s="38" t="s">
        <v>91</v>
      </c>
      <c r="B88" s="72">
        <f>SUM(B86:B87)</f>
        <v>200</v>
      </c>
      <c r="C88" s="40">
        <f t="shared" ref="C88" si="23">SUM(C86:C87)</f>
        <v>5450</v>
      </c>
      <c r="D88" s="41">
        <f>SUM(D86:D87)</f>
        <v>200</v>
      </c>
      <c r="E88" s="42">
        <f t="shared" ref="E88" si="24">SUM(E86:E87)</f>
        <v>4050</v>
      </c>
      <c r="F88" s="40">
        <f t="shared" ref="F88:G88" si="25">SUM(F86:F87)</f>
        <v>6000</v>
      </c>
      <c r="G88" s="43">
        <f t="shared" si="25"/>
        <v>6000</v>
      </c>
    </row>
    <row r="89" spans="1:8" ht="23.4" x14ac:dyDescent="0.45">
      <c r="A89" s="23" t="s">
        <v>92</v>
      </c>
      <c r="B89" s="47"/>
      <c r="C89" s="48"/>
      <c r="D89" s="54"/>
      <c r="E89" s="35"/>
      <c r="F89" s="36"/>
      <c r="G89" s="37"/>
    </row>
    <row r="90" spans="1:8" ht="23.4" x14ac:dyDescent="0.45">
      <c r="A90" s="23" t="s">
        <v>93</v>
      </c>
      <c r="B90" s="47">
        <v>1536.73</v>
      </c>
      <c r="C90" s="48">
        <v>3250</v>
      </c>
      <c r="D90" s="49">
        <v>2500</v>
      </c>
      <c r="E90" s="35">
        <v>3300</v>
      </c>
      <c r="F90" s="36">
        <v>3300</v>
      </c>
      <c r="G90" s="37">
        <v>3300</v>
      </c>
      <c r="H90">
        <f t="shared" ref="H90:H96" si="26">G90/12</f>
        <v>275</v>
      </c>
    </row>
    <row r="91" spans="1:8" ht="23.4" x14ac:dyDescent="0.45">
      <c r="A91" s="23" t="s">
        <v>94</v>
      </c>
      <c r="B91" s="47">
        <v>0</v>
      </c>
      <c r="C91" s="48">
        <v>250</v>
      </c>
      <c r="D91" s="49">
        <v>0</v>
      </c>
      <c r="E91" s="35">
        <v>600</v>
      </c>
      <c r="F91" s="36">
        <v>750</v>
      </c>
      <c r="G91" s="37">
        <v>750</v>
      </c>
      <c r="H91">
        <f t="shared" si="26"/>
        <v>62.5</v>
      </c>
    </row>
    <row r="92" spans="1:8" ht="23.4" x14ac:dyDescent="0.45">
      <c r="A92" s="23" t="s">
        <v>43</v>
      </c>
      <c r="B92" s="47">
        <v>594.36</v>
      </c>
      <c r="C92" s="48">
        <v>0</v>
      </c>
      <c r="D92" s="49">
        <v>800</v>
      </c>
      <c r="E92" s="35">
        <v>150</v>
      </c>
      <c r="F92" s="36">
        <v>150</v>
      </c>
      <c r="G92" s="37">
        <v>900</v>
      </c>
      <c r="H92">
        <f t="shared" si="26"/>
        <v>75</v>
      </c>
    </row>
    <row r="93" spans="1:8" ht="23.4" x14ac:dyDescent="0.45">
      <c r="A93" s="23" t="s">
        <v>31</v>
      </c>
      <c r="B93" s="47">
        <v>175</v>
      </c>
      <c r="C93" s="48">
        <v>300</v>
      </c>
      <c r="D93" s="49">
        <v>300</v>
      </c>
      <c r="E93" s="35">
        <v>300</v>
      </c>
      <c r="F93" s="36">
        <v>300</v>
      </c>
      <c r="G93" s="37">
        <v>300</v>
      </c>
      <c r="H93">
        <f t="shared" si="26"/>
        <v>25</v>
      </c>
    </row>
    <row r="94" spans="1:8" ht="23.4" x14ac:dyDescent="0.45">
      <c r="A94" s="76" t="s">
        <v>95</v>
      </c>
      <c r="B94" s="47">
        <v>285</v>
      </c>
      <c r="C94" s="48">
        <v>3000</v>
      </c>
      <c r="D94" s="49">
        <v>1000</v>
      </c>
      <c r="E94" s="35">
        <v>10000</v>
      </c>
      <c r="F94" s="36">
        <v>10000</v>
      </c>
      <c r="G94" s="37">
        <v>3000</v>
      </c>
      <c r="H94">
        <f t="shared" si="26"/>
        <v>250</v>
      </c>
    </row>
    <row r="95" spans="1:8" ht="46.8" x14ac:dyDescent="0.45">
      <c r="A95" s="76" t="s">
        <v>96</v>
      </c>
      <c r="B95" s="47">
        <v>3741.75</v>
      </c>
      <c r="C95" s="48">
        <v>0</v>
      </c>
      <c r="D95" s="49">
        <v>7000</v>
      </c>
      <c r="E95" s="35">
        <v>7350</v>
      </c>
      <c r="F95" s="36">
        <v>6000</v>
      </c>
      <c r="G95" s="37">
        <v>6000</v>
      </c>
      <c r="H95">
        <f t="shared" si="26"/>
        <v>500</v>
      </c>
    </row>
    <row r="96" spans="1:8" ht="23.4" x14ac:dyDescent="0.45">
      <c r="A96" s="76" t="s">
        <v>97</v>
      </c>
      <c r="B96" s="47">
        <v>954.38</v>
      </c>
      <c r="C96" s="48">
        <v>1500</v>
      </c>
      <c r="D96" s="49">
        <v>1500</v>
      </c>
      <c r="E96" s="35">
        <v>2100</v>
      </c>
      <c r="F96" s="36">
        <v>1200</v>
      </c>
      <c r="G96" s="37">
        <v>1200</v>
      </c>
      <c r="H96">
        <f t="shared" si="26"/>
        <v>100</v>
      </c>
    </row>
    <row r="97" spans="1:8" ht="23.4" x14ac:dyDescent="0.45">
      <c r="A97" s="23" t="s">
        <v>98</v>
      </c>
      <c r="B97" s="47">
        <v>0</v>
      </c>
      <c r="C97" s="48">
        <v>25000</v>
      </c>
      <c r="D97" s="49">
        <v>0</v>
      </c>
      <c r="E97" s="35">
        <v>0</v>
      </c>
      <c r="F97" s="36">
        <v>0</v>
      </c>
      <c r="G97" s="37">
        <v>0</v>
      </c>
    </row>
    <row r="98" spans="1:8" ht="23.4" x14ac:dyDescent="0.45">
      <c r="A98" s="76" t="s">
        <v>99</v>
      </c>
      <c r="B98" s="47">
        <v>5866.25</v>
      </c>
      <c r="C98" s="48">
        <v>10000</v>
      </c>
      <c r="D98" s="49">
        <v>8000</v>
      </c>
      <c r="E98" s="35">
        <v>3000</v>
      </c>
      <c r="F98" s="36">
        <v>0</v>
      </c>
      <c r="G98" s="37">
        <v>8000</v>
      </c>
      <c r="H98">
        <f>G98/12</f>
        <v>666.66666666666663</v>
      </c>
    </row>
    <row r="99" spans="1:8" ht="23.4" x14ac:dyDescent="0.45">
      <c r="A99" s="76" t="s">
        <v>80</v>
      </c>
      <c r="B99" s="47">
        <v>490.5</v>
      </c>
      <c r="C99" s="48">
        <v>0</v>
      </c>
      <c r="D99" s="49">
        <v>900</v>
      </c>
      <c r="E99" s="35">
        <v>950</v>
      </c>
      <c r="F99" s="36">
        <v>950</v>
      </c>
      <c r="G99" s="37">
        <v>950</v>
      </c>
      <c r="H99">
        <f>G99/12</f>
        <v>79.166666666666671</v>
      </c>
    </row>
    <row r="100" spans="1:8" ht="23.4" x14ac:dyDescent="0.45">
      <c r="A100" s="38" t="s">
        <v>100</v>
      </c>
      <c r="B100" s="73">
        <f t="shared" ref="B100:G100" si="27">SUM(B90:B99)</f>
        <v>13643.970000000001</v>
      </c>
      <c r="C100" s="40">
        <f t="shared" si="27"/>
        <v>43300</v>
      </c>
      <c r="D100" s="41">
        <f t="shared" si="27"/>
        <v>22000</v>
      </c>
      <c r="E100" s="42">
        <f t="shared" si="27"/>
        <v>27750</v>
      </c>
      <c r="F100" s="40">
        <f t="shared" si="27"/>
        <v>22650</v>
      </c>
      <c r="G100" s="43">
        <f t="shared" si="27"/>
        <v>24400</v>
      </c>
    </row>
    <row r="101" spans="1:8" ht="23.4" x14ac:dyDescent="0.45">
      <c r="A101" s="23" t="s">
        <v>101</v>
      </c>
      <c r="B101" s="44"/>
      <c r="C101" s="45"/>
      <c r="D101" s="54"/>
      <c r="E101" s="35"/>
      <c r="F101" s="36"/>
      <c r="G101" s="37"/>
    </row>
    <row r="102" spans="1:8" ht="23.4" x14ac:dyDescent="0.45">
      <c r="A102" s="23" t="s">
        <v>102</v>
      </c>
      <c r="B102" s="74">
        <v>0</v>
      </c>
      <c r="C102" s="48">
        <v>22500</v>
      </c>
      <c r="D102" s="49">
        <v>0</v>
      </c>
      <c r="E102" s="75">
        <v>20000</v>
      </c>
      <c r="F102" s="48">
        <v>20000</v>
      </c>
      <c r="G102" s="37">
        <v>20000</v>
      </c>
      <c r="H102">
        <f>G102/12</f>
        <v>1666.6666666666667</v>
      </c>
    </row>
    <row r="103" spans="1:8" ht="23.4" x14ac:dyDescent="0.45">
      <c r="A103" s="23" t="s">
        <v>103</v>
      </c>
      <c r="B103" s="74">
        <v>2873.27</v>
      </c>
      <c r="C103" s="48">
        <v>13000</v>
      </c>
      <c r="D103" s="49">
        <v>5000</v>
      </c>
      <c r="E103" s="75">
        <v>13000</v>
      </c>
      <c r="F103" s="48">
        <v>13000</v>
      </c>
      <c r="G103" s="37">
        <v>13000</v>
      </c>
      <c r="H103">
        <f>G103/12</f>
        <v>1083.3333333333333</v>
      </c>
    </row>
    <row r="104" spans="1:8" ht="23.4" x14ac:dyDescent="0.45">
      <c r="A104" s="23" t="s">
        <v>43</v>
      </c>
      <c r="B104" s="74">
        <v>2170.96</v>
      </c>
      <c r="C104" s="48">
        <v>3500</v>
      </c>
      <c r="D104" s="49">
        <v>4500</v>
      </c>
      <c r="E104" s="75">
        <v>3000</v>
      </c>
      <c r="F104" s="48">
        <v>3000</v>
      </c>
      <c r="G104" s="37">
        <v>3000</v>
      </c>
      <c r="H104">
        <f>G104/12</f>
        <v>250</v>
      </c>
    </row>
    <row r="105" spans="1:8" ht="23.4" x14ac:dyDescent="0.45">
      <c r="A105" s="23" t="s">
        <v>104</v>
      </c>
      <c r="B105" s="74">
        <v>2378.16</v>
      </c>
      <c r="C105" s="48">
        <v>4200</v>
      </c>
      <c r="D105" s="49">
        <v>4750</v>
      </c>
      <c r="E105" s="75">
        <v>5250</v>
      </c>
      <c r="F105" s="48">
        <v>5250</v>
      </c>
      <c r="G105" s="37">
        <v>5250</v>
      </c>
      <c r="H105">
        <f>G105/12</f>
        <v>437.5</v>
      </c>
    </row>
    <row r="106" spans="1:8" ht="23.4" x14ac:dyDescent="0.45">
      <c r="A106" s="23" t="s">
        <v>95</v>
      </c>
      <c r="B106" s="74">
        <v>153.30000000000001</v>
      </c>
      <c r="C106" s="48">
        <v>7000</v>
      </c>
      <c r="D106" s="49">
        <v>1000</v>
      </c>
      <c r="E106" s="75">
        <v>1000</v>
      </c>
      <c r="F106" s="48">
        <v>1000</v>
      </c>
      <c r="G106" s="37">
        <v>1000</v>
      </c>
      <c r="H106">
        <f>G106/12</f>
        <v>83.333333333333329</v>
      </c>
    </row>
    <row r="107" spans="1:8" ht="23.4" x14ac:dyDescent="0.45">
      <c r="A107" s="23" t="s">
        <v>105</v>
      </c>
      <c r="B107" s="74">
        <v>0</v>
      </c>
      <c r="C107" s="48">
        <v>250</v>
      </c>
      <c r="D107" s="49">
        <v>0</v>
      </c>
      <c r="E107" s="75">
        <v>0</v>
      </c>
      <c r="F107" s="48">
        <v>0</v>
      </c>
      <c r="G107" s="37">
        <v>0</v>
      </c>
    </row>
    <row r="108" spans="1:8" ht="23.4" x14ac:dyDescent="0.45">
      <c r="A108" s="23" t="s">
        <v>106</v>
      </c>
      <c r="B108" s="74">
        <v>0</v>
      </c>
      <c r="C108" s="48">
        <v>6240</v>
      </c>
      <c r="D108" s="49">
        <v>0</v>
      </c>
      <c r="E108" s="75">
        <v>0</v>
      </c>
      <c r="F108" s="48">
        <v>0</v>
      </c>
      <c r="G108" s="37">
        <v>0</v>
      </c>
    </row>
    <row r="109" spans="1:8" ht="23.4" x14ac:dyDescent="0.45">
      <c r="A109" s="76" t="s">
        <v>84</v>
      </c>
      <c r="B109" s="74">
        <v>6657.76</v>
      </c>
      <c r="C109" s="48">
        <v>20000</v>
      </c>
      <c r="D109" s="49">
        <v>15000</v>
      </c>
      <c r="E109" s="75">
        <v>15000</v>
      </c>
      <c r="F109" s="48">
        <v>15000</v>
      </c>
      <c r="G109" s="37">
        <v>15000</v>
      </c>
      <c r="H109">
        <f>G109/12</f>
        <v>1250</v>
      </c>
    </row>
    <row r="110" spans="1:8" ht="23.4" x14ac:dyDescent="0.45">
      <c r="A110" s="101" t="s">
        <v>107</v>
      </c>
      <c r="B110" s="74">
        <v>3055.88</v>
      </c>
      <c r="C110" s="48">
        <v>0</v>
      </c>
      <c r="D110" s="49">
        <v>5000</v>
      </c>
      <c r="E110" s="75">
        <v>5250</v>
      </c>
      <c r="F110" s="48">
        <v>3600</v>
      </c>
      <c r="G110" s="37">
        <v>3600</v>
      </c>
      <c r="H110">
        <f>G110/12</f>
        <v>300</v>
      </c>
    </row>
    <row r="111" spans="1:8" ht="23.4" x14ac:dyDescent="0.45">
      <c r="A111" s="76" t="s">
        <v>108</v>
      </c>
      <c r="B111" s="74">
        <v>3278.5</v>
      </c>
      <c r="C111" s="48">
        <v>9000</v>
      </c>
      <c r="D111" s="49">
        <v>6000</v>
      </c>
      <c r="E111" s="75">
        <v>6300</v>
      </c>
      <c r="F111" s="48">
        <v>6300</v>
      </c>
      <c r="G111" s="37">
        <v>6300</v>
      </c>
      <c r="H111">
        <f>G111/12</f>
        <v>525</v>
      </c>
    </row>
    <row r="112" spans="1:8" ht="23.4" x14ac:dyDescent="0.45">
      <c r="A112" s="76" t="s">
        <v>109</v>
      </c>
      <c r="B112" s="74">
        <v>458</v>
      </c>
      <c r="C112" s="48">
        <v>7000</v>
      </c>
      <c r="D112" s="49">
        <v>22000</v>
      </c>
      <c r="E112" s="75">
        <v>10000</v>
      </c>
      <c r="F112" s="48">
        <v>10000</v>
      </c>
      <c r="G112" s="37">
        <v>10000</v>
      </c>
      <c r="H112">
        <f>G112/12</f>
        <v>833.33333333333337</v>
      </c>
    </row>
    <row r="113" spans="1:8" ht="23.4" x14ac:dyDescent="0.45">
      <c r="A113" s="76" t="s">
        <v>110</v>
      </c>
      <c r="B113" s="74">
        <v>1354.99</v>
      </c>
      <c r="C113" s="48">
        <v>0</v>
      </c>
      <c r="D113" s="49">
        <v>1500</v>
      </c>
      <c r="E113" s="75">
        <v>0</v>
      </c>
      <c r="F113" s="48">
        <v>0</v>
      </c>
      <c r="G113" s="37">
        <v>0</v>
      </c>
    </row>
    <row r="114" spans="1:8" ht="23.4" x14ac:dyDescent="0.45">
      <c r="A114" s="76" t="s">
        <v>111</v>
      </c>
      <c r="B114" s="32">
        <v>729</v>
      </c>
      <c r="C114" s="48">
        <v>1200</v>
      </c>
      <c r="D114" s="49">
        <v>1400</v>
      </c>
      <c r="E114" s="75">
        <v>1575</v>
      </c>
      <c r="F114" s="48">
        <v>1575</v>
      </c>
      <c r="G114" s="37">
        <v>1575</v>
      </c>
      <c r="H114">
        <f>G114/12</f>
        <v>131.25</v>
      </c>
    </row>
    <row r="115" spans="1:8" ht="46.8" x14ac:dyDescent="0.45">
      <c r="A115" s="77" t="s">
        <v>112</v>
      </c>
      <c r="B115" s="78">
        <f t="shared" ref="B115:G115" si="28">SUM(B102:B114)</f>
        <v>23109.820000000003</v>
      </c>
      <c r="C115" s="40">
        <f t="shared" si="28"/>
        <v>93890</v>
      </c>
      <c r="D115" s="41">
        <f t="shared" si="28"/>
        <v>66150</v>
      </c>
      <c r="E115" s="42">
        <f t="shared" si="28"/>
        <v>80375</v>
      </c>
      <c r="F115" s="40">
        <f t="shared" si="28"/>
        <v>78725</v>
      </c>
      <c r="G115" s="43">
        <f t="shared" si="28"/>
        <v>78725</v>
      </c>
    </row>
    <row r="116" spans="1:8" ht="23.4" x14ac:dyDescent="0.45">
      <c r="A116" s="79" t="s">
        <v>113</v>
      </c>
      <c r="B116" s="74"/>
      <c r="C116" s="48"/>
      <c r="D116" s="54"/>
      <c r="E116" s="35"/>
      <c r="F116" s="36"/>
      <c r="G116" s="37"/>
    </row>
    <row r="117" spans="1:8" ht="23.4" x14ac:dyDescent="0.45">
      <c r="A117" s="79" t="s">
        <v>114</v>
      </c>
      <c r="B117" s="74">
        <v>4027.38</v>
      </c>
      <c r="C117" s="48">
        <v>0</v>
      </c>
      <c r="D117" s="49">
        <v>5500</v>
      </c>
      <c r="E117" s="35">
        <v>6000</v>
      </c>
      <c r="F117" s="36">
        <v>0</v>
      </c>
      <c r="G117" s="37">
        <v>0</v>
      </c>
    </row>
    <row r="118" spans="1:8" ht="23.4" x14ac:dyDescent="0.45">
      <c r="A118" s="79" t="s">
        <v>115</v>
      </c>
      <c r="B118" s="74">
        <v>2286.86</v>
      </c>
      <c r="C118" s="48">
        <v>4400</v>
      </c>
      <c r="D118" s="49">
        <v>5000</v>
      </c>
      <c r="E118" s="35">
        <v>5000</v>
      </c>
      <c r="F118" s="36">
        <v>4400</v>
      </c>
      <c r="G118" s="37">
        <v>4400</v>
      </c>
      <c r="H118">
        <f>G118/12</f>
        <v>366.66666666666669</v>
      </c>
    </row>
    <row r="119" spans="1:8" ht="23.4" x14ac:dyDescent="0.45">
      <c r="A119" s="79" t="s">
        <v>116</v>
      </c>
      <c r="B119" s="74">
        <v>559.79999999999995</v>
      </c>
      <c r="C119" s="48">
        <v>0</v>
      </c>
      <c r="D119" s="49">
        <v>560</v>
      </c>
      <c r="E119" s="35">
        <v>0</v>
      </c>
      <c r="F119" s="36">
        <v>0</v>
      </c>
      <c r="G119" s="37">
        <v>0</v>
      </c>
    </row>
    <row r="120" spans="1:8" ht="23.4" x14ac:dyDescent="0.45">
      <c r="A120" s="93" t="s">
        <v>117</v>
      </c>
      <c r="B120" s="74">
        <v>8413</v>
      </c>
      <c r="C120" s="48">
        <v>10000</v>
      </c>
      <c r="D120" s="49">
        <v>12500</v>
      </c>
      <c r="E120" s="35">
        <v>12500</v>
      </c>
      <c r="F120" s="36">
        <v>12500</v>
      </c>
      <c r="G120" s="37">
        <v>12500</v>
      </c>
      <c r="H120">
        <f>G120/12</f>
        <v>1041.6666666666667</v>
      </c>
    </row>
    <row r="121" spans="1:8" ht="23.4" x14ac:dyDescent="0.45">
      <c r="A121" s="93" t="s">
        <v>43</v>
      </c>
      <c r="B121" s="74">
        <v>2673.55</v>
      </c>
      <c r="C121" s="48">
        <v>1800</v>
      </c>
      <c r="D121" s="49">
        <v>3500</v>
      </c>
      <c r="E121" s="35">
        <v>2500</v>
      </c>
      <c r="F121" s="36">
        <v>2500</v>
      </c>
      <c r="G121" s="37">
        <v>2500</v>
      </c>
      <c r="H121">
        <f>G121/12</f>
        <v>208.33333333333334</v>
      </c>
    </row>
    <row r="122" spans="1:8" ht="23.4" x14ac:dyDescent="0.45">
      <c r="A122" s="79" t="s">
        <v>118</v>
      </c>
      <c r="B122" s="74">
        <v>-759.57</v>
      </c>
      <c r="C122" s="48">
        <v>0</v>
      </c>
      <c r="D122" s="49">
        <v>2500</v>
      </c>
      <c r="E122" s="35">
        <v>0</v>
      </c>
      <c r="F122" s="36">
        <v>0</v>
      </c>
      <c r="G122" s="37">
        <v>0</v>
      </c>
    </row>
    <row r="123" spans="1:8" ht="23.4" x14ac:dyDescent="0.45">
      <c r="A123" s="93" t="s">
        <v>95</v>
      </c>
      <c r="B123" s="74">
        <v>823.07</v>
      </c>
      <c r="C123" s="48">
        <v>9000</v>
      </c>
      <c r="D123" s="49">
        <v>5000</v>
      </c>
      <c r="E123" s="35">
        <v>15000</v>
      </c>
      <c r="F123" s="36">
        <v>15000</v>
      </c>
      <c r="G123" s="37">
        <v>5000</v>
      </c>
      <c r="H123">
        <f>G123/12</f>
        <v>416.66666666666669</v>
      </c>
    </row>
    <row r="124" spans="1:8" ht="23.4" x14ac:dyDescent="0.45">
      <c r="A124" s="93" t="s">
        <v>119</v>
      </c>
      <c r="B124" s="74">
        <v>8306.42</v>
      </c>
      <c r="C124" s="48">
        <v>10000</v>
      </c>
      <c r="D124" s="49">
        <v>10000</v>
      </c>
      <c r="E124" s="35">
        <v>10000</v>
      </c>
      <c r="F124" s="36">
        <v>10000</v>
      </c>
      <c r="G124" s="37">
        <v>10000</v>
      </c>
    </row>
    <row r="125" spans="1:8" ht="23.4" x14ac:dyDescent="0.45">
      <c r="A125" s="93" t="s">
        <v>85</v>
      </c>
      <c r="B125" s="74">
        <v>1637.2</v>
      </c>
      <c r="C125" s="48">
        <v>0</v>
      </c>
      <c r="D125" s="49">
        <v>2500</v>
      </c>
      <c r="E125" s="35">
        <v>2625</v>
      </c>
      <c r="F125" s="36">
        <v>3000</v>
      </c>
      <c r="G125" s="37">
        <v>3000</v>
      </c>
      <c r="H125">
        <f>G125/12</f>
        <v>250</v>
      </c>
    </row>
    <row r="126" spans="1:8" ht="23.4" x14ac:dyDescent="0.45">
      <c r="A126" s="79" t="s">
        <v>120</v>
      </c>
      <c r="B126" s="74">
        <v>75</v>
      </c>
      <c r="C126" s="48">
        <v>0</v>
      </c>
      <c r="D126" s="49">
        <v>75</v>
      </c>
      <c r="E126" s="35">
        <v>0</v>
      </c>
      <c r="F126" s="36">
        <v>0</v>
      </c>
      <c r="G126" s="37">
        <v>0</v>
      </c>
    </row>
    <row r="127" spans="1:8" ht="23.4" x14ac:dyDescent="0.45">
      <c r="A127" s="79" t="s">
        <v>47</v>
      </c>
      <c r="B127" s="74">
        <v>0</v>
      </c>
      <c r="C127" s="48">
        <v>1000</v>
      </c>
      <c r="D127" s="49">
        <v>0</v>
      </c>
      <c r="E127" s="35">
        <v>1000</v>
      </c>
      <c r="F127" s="36">
        <v>1000</v>
      </c>
      <c r="G127" s="37">
        <v>1000</v>
      </c>
      <c r="H127">
        <f>G127/12</f>
        <v>83.333333333333329</v>
      </c>
    </row>
    <row r="128" spans="1:8" ht="23.4" x14ac:dyDescent="0.45">
      <c r="A128" s="79" t="s">
        <v>121</v>
      </c>
      <c r="B128" s="74">
        <v>2280</v>
      </c>
      <c r="C128" s="48">
        <v>0</v>
      </c>
      <c r="D128" s="49">
        <v>2280</v>
      </c>
      <c r="E128" s="35">
        <v>0</v>
      </c>
      <c r="F128" s="36">
        <v>0</v>
      </c>
      <c r="G128" s="37">
        <v>0</v>
      </c>
    </row>
    <row r="129" spans="1:8" ht="46.8" x14ac:dyDescent="0.45">
      <c r="A129" s="93" t="s">
        <v>122</v>
      </c>
      <c r="B129" s="74">
        <v>945.5</v>
      </c>
      <c r="C129" s="48">
        <v>10000</v>
      </c>
      <c r="D129" s="49">
        <v>1200</v>
      </c>
      <c r="E129" s="35">
        <v>0</v>
      </c>
      <c r="F129" s="36">
        <v>3000</v>
      </c>
      <c r="G129" s="37">
        <v>3000</v>
      </c>
      <c r="H129">
        <f>G129/12</f>
        <v>250</v>
      </c>
    </row>
    <row r="130" spans="1:8" ht="23.4" x14ac:dyDescent="0.45">
      <c r="A130" s="79" t="s">
        <v>109</v>
      </c>
      <c r="B130" s="74">
        <v>0</v>
      </c>
      <c r="C130" s="48">
        <v>3000</v>
      </c>
      <c r="D130" s="49">
        <v>0</v>
      </c>
      <c r="E130" s="35">
        <v>3000</v>
      </c>
      <c r="F130" s="36">
        <v>0</v>
      </c>
      <c r="G130" s="37">
        <v>0</v>
      </c>
    </row>
    <row r="131" spans="1:8" ht="23.4" x14ac:dyDescent="0.45">
      <c r="A131" s="79" t="s">
        <v>123</v>
      </c>
      <c r="B131" s="74">
        <v>1115</v>
      </c>
      <c r="C131" s="48">
        <v>0</v>
      </c>
      <c r="D131" s="49">
        <v>1500</v>
      </c>
      <c r="E131" s="35">
        <v>0</v>
      </c>
      <c r="F131" s="36">
        <v>0</v>
      </c>
      <c r="G131" s="37">
        <v>0</v>
      </c>
    </row>
    <row r="132" spans="1:8" ht="23.4" x14ac:dyDescent="0.45">
      <c r="A132" s="79" t="s">
        <v>124</v>
      </c>
      <c r="B132" s="74">
        <v>5773.27</v>
      </c>
      <c r="C132" s="48">
        <v>0</v>
      </c>
      <c r="D132" s="49">
        <v>8000</v>
      </c>
      <c r="E132" s="35">
        <v>2000</v>
      </c>
      <c r="F132" s="36">
        <v>5280</v>
      </c>
      <c r="G132" s="37">
        <v>5280</v>
      </c>
      <c r="H132">
        <f>G132/12</f>
        <v>440</v>
      </c>
    </row>
    <row r="133" spans="1:8" ht="23.4" x14ac:dyDescent="0.45">
      <c r="A133" s="79" t="s">
        <v>125</v>
      </c>
      <c r="B133" s="74">
        <v>4341</v>
      </c>
      <c r="C133" s="48">
        <v>0</v>
      </c>
      <c r="D133" s="49">
        <v>4341</v>
      </c>
      <c r="E133" s="35">
        <v>1000</v>
      </c>
      <c r="F133" s="36">
        <v>2000</v>
      </c>
      <c r="G133" s="37">
        <v>2000</v>
      </c>
      <c r="H133">
        <f>G133/12</f>
        <v>166.66666666666666</v>
      </c>
    </row>
    <row r="134" spans="1:8" ht="23.4" x14ac:dyDescent="0.45">
      <c r="A134" s="79" t="s">
        <v>126</v>
      </c>
      <c r="B134" s="74">
        <v>3750</v>
      </c>
      <c r="C134" s="48">
        <v>0</v>
      </c>
      <c r="D134" s="49">
        <v>3750</v>
      </c>
      <c r="E134" s="35">
        <v>4000</v>
      </c>
      <c r="F134" s="36">
        <v>5000</v>
      </c>
      <c r="G134" s="37">
        <v>5000</v>
      </c>
      <c r="H134">
        <f>G134/12</f>
        <v>416.66666666666669</v>
      </c>
    </row>
    <row r="135" spans="1:8" ht="23.4" x14ac:dyDescent="0.45">
      <c r="A135" s="79" t="s">
        <v>127</v>
      </c>
      <c r="B135" s="74">
        <v>2976.85</v>
      </c>
      <c r="C135" s="48">
        <v>0</v>
      </c>
      <c r="D135" s="49">
        <v>3000</v>
      </c>
      <c r="E135" s="35">
        <v>3000</v>
      </c>
      <c r="F135" s="36">
        <v>4000</v>
      </c>
      <c r="G135" s="37">
        <v>4000</v>
      </c>
      <c r="H135">
        <f>G135/12</f>
        <v>333.33333333333331</v>
      </c>
    </row>
    <row r="136" spans="1:8" ht="23.4" x14ac:dyDescent="0.45">
      <c r="A136" s="79" t="s">
        <v>111</v>
      </c>
      <c r="B136" s="74">
        <v>171</v>
      </c>
      <c r="C136" s="48">
        <v>0</v>
      </c>
      <c r="D136" s="49">
        <v>300</v>
      </c>
      <c r="E136" s="35">
        <v>325</v>
      </c>
      <c r="F136" s="36">
        <v>325</v>
      </c>
      <c r="G136" s="37">
        <v>325</v>
      </c>
      <c r="H136">
        <f>G136/12</f>
        <v>27.083333333333332</v>
      </c>
    </row>
    <row r="137" spans="1:8" ht="23.4" x14ac:dyDescent="0.45">
      <c r="A137" s="79" t="s">
        <v>128</v>
      </c>
      <c r="B137" s="74">
        <v>2379.14</v>
      </c>
      <c r="C137" s="48">
        <v>3750</v>
      </c>
      <c r="D137" s="49">
        <v>3750</v>
      </c>
      <c r="E137" s="35">
        <v>3750</v>
      </c>
      <c r="F137" s="36">
        <v>3750</v>
      </c>
      <c r="G137" s="37">
        <v>3750</v>
      </c>
    </row>
    <row r="138" spans="1:8" ht="46.8" x14ac:dyDescent="0.45">
      <c r="A138" s="80" t="s">
        <v>129</v>
      </c>
      <c r="B138" s="78">
        <f t="shared" ref="B138:G138" si="29">SUM(B117:B137)</f>
        <v>51774.47</v>
      </c>
      <c r="C138" s="40">
        <f t="shared" si="29"/>
        <v>52950</v>
      </c>
      <c r="D138" s="41">
        <f t="shared" si="29"/>
        <v>75256</v>
      </c>
      <c r="E138" s="81">
        <f t="shared" si="29"/>
        <v>71700</v>
      </c>
      <c r="F138" s="82">
        <f t="shared" si="29"/>
        <v>71755</v>
      </c>
      <c r="G138" s="43">
        <f t="shared" si="29"/>
        <v>61755</v>
      </c>
    </row>
    <row r="139" spans="1:8" ht="23.4" x14ac:dyDescent="0.45">
      <c r="A139" s="23" t="s">
        <v>130</v>
      </c>
      <c r="B139" s="47"/>
      <c r="C139" s="48"/>
      <c r="D139" s="54"/>
      <c r="E139" s="35"/>
      <c r="F139" s="36"/>
      <c r="G139" s="37"/>
    </row>
    <row r="140" spans="1:8" ht="23.4" x14ac:dyDescent="0.45">
      <c r="A140" s="23" t="s">
        <v>131</v>
      </c>
      <c r="B140" s="47">
        <v>0</v>
      </c>
      <c r="C140" s="48">
        <v>7000</v>
      </c>
      <c r="D140" s="49">
        <v>0</v>
      </c>
      <c r="E140" s="35">
        <v>5000</v>
      </c>
      <c r="F140" s="36">
        <v>5000</v>
      </c>
      <c r="G140" s="37">
        <v>5000</v>
      </c>
      <c r="H140">
        <f>G140/12</f>
        <v>416.66666666666669</v>
      </c>
    </row>
    <row r="141" spans="1:8" ht="23.4" x14ac:dyDescent="0.45">
      <c r="A141" s="23" t="s">
        <v>132</v>
      </c>
      <c r="B141" s="47">
        <v>0</v>
      </c>
      <c r="C141" s="48">
        <v>4000</v>
      </c>
      <c r="D141" s="49">
        <v>0</v>
      </c>
      <c r="E141" s="35">
        <v>7000</v>
      </c>
      <c r="F141" s="36">
        <v>7000</v>
      </c>
      <c r="G141" s="37">
        <v>7000</v>
      </c>
      <c r="H141">
        <f>G141/12</f>
        <v>583.33333333333337</v>
      </c>
    </row>
    <row r="142" spans="1:8" ht="23.4" x14ac:dyDescent="0.45">
      <c r="A142" s="23" t="s">
        <v>133</v>
      </c>
      <c r="B142" s="47">
        <v>0</v>
      </c>
      <c r="C142" s="48">
        <v>0</v>
      </c>
      <c r="D142" s="49">
        <v>0</v>
      </c>
      <c r="E142" s="35">
        <v>1750</v>
      </c>
      <c r="F142" s="36">
        <v>3500</v>
      </c>
      <c r="G142" s="37">
        <v>3500</v>
      </c>
      <c r="H142">
        <f>G142/12</f>
        <v>291.66666666666669</v>
      </c>
    </row>
    <row r="143" spans="1:8" ht="23.4" x14ac:dyDescent="0.45">
      <c r="A143" s="23" t="s">
        <v>134</v>
      </c>
      <c r="B143" s="47">
        <v>0</v>
      </c>
      <c r="C143" s="48">
        <v>0</v>
      </c>
      <c r="D143" s="49">
        <v>0</v>
      </c>
      <c r="E143" s="35">
        <v>0</v>
      </c>
      <c r="F143" s="36">
        <v>0</v>
      </c>
      <c r="G143" s="37">
        <v>0</v>
      </c>
    </row>
    <row r="144" spans="1:8" ht="23.4" x14ac:dyDescent="0.45">
      <c r="A144" s="23" t="s">
        <v>135</v>
      </c>
      <c r="B144" s="47">
        <v>250</v>
      </c>
      <c r="C144" s="48">
        <v>10250</v>
      </c>
      <c r="D144" s="49">
        <v>250</v>
      </c>
      <c r="E144" s="35">
        <v>0</v>
      </c>
      <c r="F144" s="36">
        <v>0</v>
      </c>
      <c r="G144" s="37">
        <v>0</v>
      </c>
    </row>
    <row r="145" spans="1:8" ht="23.4" x14ac:dyDescent="0.45">
      <c r="A145" s="23" t="s">
        <v>136</v>
      </c>
      <c r="B145" s="47">
        <v>0</v>
      </c>
      <c r="C145" s="48">
        <v>0</v>
      </c>
      <c r="D145" s="49">
        <v>0</v>
      </c>
      <c r="E145" s="35">
        <v>0</v>
      </c>
      <c r="F145" s="36">
        <v>0</v>
      </c>
      <c r="G145" s="37">
        <v>0</v>
      </c>
    </row>
    <row r="146" spans="1:8" ht="23.4" x14ac:dyDescent="0.45">
      <c r="A146" s="23" t="s">
        <v>137</v>
      </c>
      <c r="B146" s="50">
        <v>60</v>
      </c>
      <c r="C146" s="48">
        <v>1750</v>
      </c>
      <c r="D146" s="49">
        <v>60</v>
      </c>
      <c r="E146" s="35">
        <v>1500</v>
      </c>
      <c r="F146" s="36">
        <v>1500</v>
      </c>
      <c r="G146" s="37">
        <v>1500</v>
      </c>
      <c r="H146" s="7">
        <f>G146/12</f>
        <v>125</v>
      </c>
    </row>
    <row r="147" spans="1:8" ht="23.4" x14ac:dyDescent="0.45">
      <c r="A147" s="38" t="s">
        <v>138</v>
      </c>
      <c r="B147" s="72">
        <f>SUM(B140:B146)</f>
        <v>310</v>
      </c>
      <c r="C147" s="40">
        <f t="shared" ref="C147" si="30">SUM(C140:C146)</f>
        <v>23000</v>
      </c>
      <c r="D147" s="41">
        <f>SUM(D140:D146)</f>
        <v>310</v>
      </c>
      <c r="E147" s="42">
        <f t="shared" ref="E147" si="31">SUM(E140:E146)</f>
        <v>15250</v>
      </c>
      <c r="F147" s="40">
        <f t="shared" ref="F147:G147" si="32">SUM(F140:F146)</f>
        <v>17000</v>
      </c>
      <c r="G147" s="43">
        <f t="shared" si="32"/>
        <v>17000</v>
      </c>
      <c r="H147" s="6"/>
    </row>
    <row r="148" spans="1:8" ht="23.4" x14ac:dyDescent="0.45">
      <c r="A148" s="23" t="s">
        <v>139</v>
      </c>
      <c r="B148" s="47"/>
      <c r="C148" s="48"/>
      <c r="D148" s="54"/>
      <c r="E148" s="35"/>
      <c r="F148" s="36"/>
      <c r="G148" s="37"/>
      <c r="H148" s="6"/>
    </row>
    <row r="149" spans="1:8" ht="23.4" x14ac:dyDescent="0.45">
      <c r="A149" s="23" t="s">
        <v>95</v>
      </c>
      <c r="B149" s="47">
        <v>72.55</v>
      </c>
      <c r="C149" s="48">
        <v>0</v>
      </c>
      <c r="D149" s="49">
        <v>190</v>
      </c>
      <c r="E149" s="35">
        <v>0</v>
      </c>
      <c r="F149" s="36">
        <v>0</v>
      </c>
      <c r="G149" s="37">
        <v>0</v>
      </c>
      <c r="H149" s="6"/>
    </row>
    <row r="150" spans="1:8" ht="23.4" x14ac:dyDescent="0.45">
      <c r="A150" s="23" t="s">
        <v>140</v>
      </c>
      <c r="B150" s="47">
        <v>1434</v>
      </c>
      <c r="C150" s="48">
        <v>5000</v>
      </c>
      <c r="D150" s="49">
        <v>2000</v>
      </c>
      <c r="E150" s="35">
        <v>2000</v>
      </c>
      <c r="F150" s="36">
        <v>6000</v>
      </c>
      <c r="G150" s="37">
        <v>6000</v>
      </c>
      <c r="H150" s="7"/>
    </row>
    <row r="151" spans="1:8" ht="23.4" x14ac:dyDescent="0.45">
      <c r="A151" s="76" t="s">
        <v>141</v>
      </c>
      <c r="B151" s="47">
        <v>18876.93</v>
      </c>
      <c r="C151" s="48">
        <v>0</v>
      </c>
      <c r="D151" s="49">
        <v>0</v>
      </c>
      <c r="E151" s="35">
        <v>0</v>
      </c>
      <c r="F151" s="36">
        <v>0</v>
      </c>
      <c r="G151" s="37">
        <v>0</v>
      </c>
      <c r="H151" s="7"/>
    </row>
    <row r="152" spans="1:8" ht="23.4" x14ac:dyDescent="0.45">
      <c r="A152" s="76" t="s">
        <v>142</v>
      </c>
      <c r="B152" s="47">
        <v>11334.5</v>
      </c>
      <c r="C152" s="48">
        <v>6000</v>
      </c>
      <c r="D152" s="49">
        <v>12000</v>
      </c>
      <c r="E152" s="35">
        <v>3000</v>
      </c>
      <c r="F152" s="36">
        <v>4000</v>
      </c>
      <c r="G152" s="37">
        <v>4000</v>
      </c>
      <c r="H152" s="7"/>
    </row>
    <row r="153" spans="1:8" ht="23.4" x14ac:dyDescent="0.45">
      <c r="A153" s="76" t="s">
        <v>143</v>
      </c>
      <c r="B153" s="47">
        <v>25314.080000000002</v>
      </c>
      <c r="C153" s="48">
        <v>0</v>
      </c>
      <c r="D153" s="49">
        <v>0</v>
      </c>
      <c r="E153" s="35">
        <v>0</v>
      </c>
      <c r="F153" s="36">
        <v>0</v>
      </c>
      <c r="G153" s="37">
        <v>0</v>
      </c>
      <c r="H153" s="7"/>
    </row>
    <row r="154" spans="1:8" ht="23.4" x14ac:dyDescent="0.45">
      <c r="A154" s="76" t="s">
        <v>144</v>
      </c>
      <c r="B154" s="50">
        <v>60720.27</v>
      </c>
      <c r="C154" s="48">
        <v>160000</v>
      </c>
      <c r="D154" s="49">
        <v>145000</v>
      </c>
      <c r="E154" s="35">
        <v>142527</v>
      </c>
      <c r="F154" s="36">
        <v>150000</v>
      </c>
      <c r="G154" s="37">
        <v>150000</v>
      </c>
    </row>
    <row r="155" spans="1:8" ht="23.4" x14ac:dyDescent="0.45">
      <c r="A155" s="38" t="s">
        <v>145</v>
      </c>
      <c r="B155" s="72">
        <f t="shared" ref="B155:G155" si="33">SUM(B149:B154)</f>
        <v>117752.32999999999</v>
      </c>
      <c r="C155" s="40">
        <f t="shared" si="33"/>
        <v>171000</v>
      </c>
      <c r="D155" s="83">
        <f t="shared" si="33"/>
        <v>159190</v>
      </c>
      <c r="E155" s="42">
        <f t="shared" si="33"/>
        <v>147527</v>
      </c>
      <c r="F155" s="40">
        <f t="shared" si="33"/>
        <v>160000</v>
      </c>
      <c r="G155" s="43">
        <f t="shared" si="33"/>
        <v>160000</v>
      </c>
    </row>
    <row r="156" spans="1:8" ht="23.4" x14ac:dyDescent="0.45">
      <c r="A156" s="38" t="s">
        <v>146</v>
      </c>
      <c r="B156" s="84">
        <f>B72+B77+B84+B88+B100+B115+B138+B147+B155</f>
        <v>232478.63</v>
      </c>
      <c r="C156" s="40">
        <f>C155+C147+C138+C115+C100+C88+C84+C77+C72</f>
        <v>410770</v>
      </c>
      <c r="D156" s="71">
        <f>D72+D77+D84+D88+D100+D115+D138+D147+D155</f>
        <v>356526</v>
      </c>
      <c r="E156" s="42">
        <f>E155+E147+E138+E115+E100+E88+E84+E77+E72</f>
        <v>381222</v>
      </c>
      <c r="F156" s="40">
        <f>F155+F147+F138+F115+F100+F88+F84+F77+F72</f>
        <v>390400</v>
      </c>
      <c r="G156" s="43">
        <f>G155+G147+G138+G115+G100+G88+G84+G77+G72</f>
        <v>387900</v>
      </c>
    </row>
    <row r="157" spans="1:8" ht="23.4" x14ac:dyDescent="0.45">
      <c r="A157" s="38" t="s">
        <v>147</v>
      </c>
      <c r="B157" s="72">
        <f>B60-B156</f>
        <v>145255.81</v>
      </c>
      <c r="C157" s="40">
        <f>(C60)-(C156)</f>
        <v>4650</v>
      </c>
      <c r="D157" s="83">
        <f>D60-D156</f>
        <v>22943</v>
      </c>
      <c r="E157" s="42">
        <f>(E60)-(E156)</f>
        <v>12073</v>
      </c>
      <c r="F157" s="40">
        <f>(F60)-(F156)</f>
        <v>14395</v>
      </c>
      <c r="G157" s="100">
        <f>(G60)-(G156)</f>
        <v>15395</v>
      </c>
    </row>
    <row r="158" spans="1:8" ht="24" thickBot="1" x14ac:dyDescent="0.5">
      <c r="A158" s="38" t="s">
        <v>148</v>
      </c>
      <c r="B158" s="85">
        <f>B157</f>
        <v>145255.81</v>
      </c>
      <c r="C158" s="86">
        <f t="shared" ref="C158" si="34">(C157)</f>
        <v>4650</v>
      </c>
      <c r="D158" s="87">
        <f>D157</f>
        <v>22943</v>
      </c>
      <c r="E158" s="88">
        <f t="shared" ref="E158" si="35">(E157)</f>
        <v>12073</v>
      </c>
      <c r="F158" s="89">
        <f t="shared" ref="F158:G158" si="36">(F157)</f>
        <v>14395</v>
      </c>
      <c r="G158" s="90">
        <f t="shared" si="36"/>
        <v>15395</v>
      </c>
    </row>
    <row r="159" spans="1:8" ht="18.600000000000001" thickTop="1" x14ac:dyDescent="0.35">
      <c r="A159" s="9"/>
      <c r="B159" s="8"/>
      <c r="C159" s="20"/>
      <c r="D159" s="18"/>
    </row>
    <row r="160" spans="1:8" ht="18" x14ac:dyDescent="0.35">
      <c r="A160" s="9"/>
      <c r="B160" s="8"/>
      <c r="C160" s="17"/>
      <c r="D160" s="18"/>
    </row>
    <row r="161" spans="1:6" ht="15.6" x14ac:dyDescent="0.3">
      <c r="A161" s="5"/>
      <c r="C161"/>
      <c r="D161" s="19"/>
    </row>
    <row r="162" spans="1:6" ht="15.6" x14ac:dyDescent="0.3">
      <c r="A162" s="5"/>
      <c r="C162"/>
      <c r="D162" s="19"/>
    </row>
    <row r="163" spans="1:6" x14ac:dyDescent="0.3">
      <c r="C163"/>
      <c r="D163"/>
    </row>
    <row r="164" spans="1:6" x14ac:dyDescent="0.3">
      <c r="C164"/>
      <c r="D164"/>
    </row>
    <row r="165" spans="1:6" x14ac:dyDescent="0.3">
      <c r="C165"/>
      <c r="D165"/>
    </row>
    <row r="166" spans="1:6" x14ac:dyDescent="0.3">
      <c r="C166"/>
      <c r="D166"/>
    </row>
    <row r="167" spans="1:6" x14ac:dyDescent="0.3">
      <c r="C167"/>
      <c r="D167"/>
    </row>
    <row r="168" spans="1:6" x14ac:dyDescent="0.3">
      <c r="C168"/>
      <c r="D168"/>
    </row>
    <row r="169" spans="1:6" x14ac:dyDescent="0.3">
      <c r="C169"/>
      <c r="D169"/>
    </row>
    <row r="170" spans="1:6" x14ac:dyDescent="0.3">
      <c r="B170"/>
      <c r="C170"/>
      <c r="D170"/>
      <c r="E170"/>
      <c r="F170"/>
    </row>
    <row r="171" spans="1:6" x14ac:dyDescent="0.3">
      <c r="B171"/>
      <c r="C171"/>
      <c r="D171"/>
      <c r="E171"/>
      <c r="F171"/>
    </row>
    <row r="172" spans="1:6" x14ac:dyDescent="0.3">
      <c r="B172"/>
      <c r="C172"/>
      <c r="D172"/>
      <c r="E172"/>
      <c r="F172"/>
    </row>
    <row r="173" spans="1:6" x14ac:dyDescent="0.3">
      <c r="B173"/>
      <c r="C173"/>
      <c r="D173"/>
      <c r="E173"/>
      <c r="F173"/>
    </row>
    <row r="174" spans="1:6" x14ac:dyDescent="0.3">
      <c r="B174"/>
      <c r="C174"/>
      <c r="D174"/>
      <c r="E174"/>
      <c r="F174"/>
    </row>
    <row r="175" spans="1:6" x14ac:dyDescent="0.3">
      <c r="B175"/>
      <c r="C175"/>
      <c r="D175"/>
      <c r="E175"/>
      <c r="F175"/>
    </row>
    <row r="176" spans="1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</sheetData>
  <mergeCells count="4">
    <mergeCell ref="A1:E1"/>
    <mergeCell ref="A2:E2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verticalDpi="4294967293" r:id="rId1"/>
  <rowBreaks count="2" manualBreakCount="2">
    <brk id="59" max="7" man="1"/>
    <brk id="13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EBA3-4CF2-6B48-B030-3194AE816923}">
  <dimension ref="A1:E122"/>
  <sheetViews>
    <sheetView workbookViewId="0">
      <selection activeCell="A7" sqref="A7"/>
    </sheetView>
  </sheetViews>
  <sheetFormatPr defaultColWidth="10.88671875" defaultRowHeight="14.4" x14ac:dyDescent="0.3"/>
  <cols>
    <col min="1" max="1" width="25.44140625" customWidth="1"/>
    <col min="2" max="2" width="12.109375" bestFit="1" customWidth="1"/>
    <col min="3" max="3" width="13.44140625" bestFit="1" customWidth="1"/>
    <col min="4" max="4" width="16.5546875" bestFit="1" customWidth="1"/>
    <col min="5" max="5" width="12.109375" bestFit="1" customWidth="1"/>
    <col min="6" max="6" width="49.5546875" bestFit="1" customWidth="1"/>
  </cols>
  <sheetData>
    <row r="1" spans="1:2" x14ac:dyDescent="0.3">
      <c r="A1" t="s">
        <v>149</v>
      </c>
      <c r="B1" s="104">
        <v>40289.56</v>
      </c>
    </row>
    <row r="2" spans="1:2" x14ac:dyDescent="0.3">
      <c r="A2" t="s">
        <v>150</v>
      </c>
      <c r="B2" s="104">
        <v>7000</v>
      </c>
    </row>
    <row r="3" spans="1:2" x14ac:dyDescent="0.3">
      <c r="A3" t="s">
        <v>151</v>
      </c>
      <c r="B3" s="104">
        <v>19805.240000000002</v>
      </c>
    </row>
    <row r="4" spans="1:2" x14ac:dyDescent="0.3">
      <c r="A4" t="s">
        <v>152</v>
      </c>
      <c r="B4" s="104">
        <v>38854.18</v>
      </c>
    </row>
    <row r="5" spans="1:2" x14ac:dyDescent="0.3">
      <c r="A5" t="s">
        <v>153</v>
      </c>
      <c r="B5" s="104">
        <v>28387.75</v>
      </c>
    </row>
    <row r="6" spans="1:2" x14ac:dyDescent="0.3">
      <c r="A6" t="s">
        <v>154</v>
      </c>
      <c r="B6" s="104">
        <v>0</v>
      </c>
    </row>
    <row r="7" spans="1:2" x14ac:dyDescent="0.3">
      <c r="A7" t="s">
        <v>155</v>
      </c>
      <c r="B7" s="104">
        <v>43092.24</v>
      </c>
    </row>
    <row r="8" spans="1:2" x14ac:dyDescent="0.3">
      <c r="A8" t="s">
        <v>156</v>
      </c>
      <c r="B8" s="104">
        <v>20398.39</v>
      </c>
    </row>
    <row r="9" spans="1:2" x14ac:dyDescent="0.3">
      <c r="A9" t="s">
        <v>157</v>
      </c>
      <c r="B9" s="104">
        <v>0</v>
      </c>
    </row>
    <row r="10" spans="1:2" x14ac:dyDescent="0.3">
      <c r="A10" t="s">
        <v>158</v>
      </c>
      <c r="B10" s="104">
        <v>15487.06</v>
      </c>
    </row>
    <row r="11" spans="1:2" x14ac:dyDescent="0.3">
      <c r="A11" t="s">
        <v>159</v>
      </c>
      <c r="B11" s="104">
        <v>41952.74</v>
      </c>
    </row>
    <row r="12" spans="1:2" x14ac:dyDescent="0.3">
      <c r="A12" s="103" t="s">
        <v>160</v>
      </c>
      <c r="B12" s="104">
        <f>SUM(B1:B11)</f>
        <v>255267.15999999997</v>
      </c>
    </row>
    <row r="122" spans="1:5" ht="15.6" x14ac:dyDescent="0.3">
      <c r="A122" s="22"/>
      <c r="B122" s="22"/>
      <c r="C122" s="22"/>
      <c r="D122" s="22"/>
      <c r="E122" s="2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707804E432348BFC4772434D34E64" ma:contentTypeVersion="13" ma:contentTypeDescription="Create a new document." ma:contentTypeScope="" ma:versionID="350b1a320496dbe610569f3d72a47881">
  <xsd:schema xmlns:xsd="http://www.w3.org/2001/XMLSchema" xmlns:xs="http://www.w3.org/2001/XMLSchema" xmlns:p="http://schemas.microsoft.com/office/2006/metadata/properties" xmlns:ns2="7719c366-6aeb-48f3-aee8-90db9f9d7801" xmlns:ns3="b5d69eba-0b70-4602-be86-435bfb9e64df" targetNamespace="http://schemas.microsoft.com/office/2006/metadata/properties" ma:root="true" ma:fieldsID="f586ffefc1ede3bcedfaa442b9e1fa93" ns2:_="" ns3:_="">
    <xsd:import namespace="7719c366-6aeb-48f3-aee8-90db9f9d7801"/>
    <xsd:import namespace="b5d69eba-0b70-4602-be86-435bfb9e6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c366-6aeb-48f3-aee8-90db9f9d7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69eba-0b70-4602-be86-435bfb9e6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A12221-12D8-43FB-8617-0D774C250C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76240-826D-4995-BA38-952E514F0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9c366-6aeb-48f3-aee8-90db9f9d7801"/>
    <ds:schemaRef ds:uri="b5d69eba-0b70-4602-be86-435bfb9e6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AC3A7F-881A-438C-B03F-A28E94BC4A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</vt:lpstr>
      <vt:lpstr>Capital and Reserves</vt:lpstr>
      <vt:lpstr>'Budget '!Print_Area</vt:lpstr>
      <vt:lpstr>'Budget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colin rodden</cp:lastModifiedBy>
  <cp:revision/>
  <dcterms:created xsi:type="dcterms:W3CDTF">2017-11-30T14:48:36Z</dcterms:created>
  <dcterms:modified xsi:type="dcterms:W3CDTF">2021-07-01T11:06:33Z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0x010100596707804E432348BFC4772434D34E64</vt:lpwstr>
  </property>
</Properties>
</file>